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15" windowWidth="15135" windowHeight="9045" activeTab="1"/>
  </bookViews>
  <sheets>
    <sheet name="DATA" sheetId="1" r:id="rId1"/>
    <sheet name="PRINT" sheetId="2" r:id="rId2"/>
    <sheet name="LAYOUT" sheetId="3" r:id="rId3"/>
  </sheets>
  <definedNames>
    <definedName name="_xlnm.Print_Area" localSheetId="1">'PRINT'!$A$3:$M$56</definedName>
  </definedNames>
  <calcPr fullCalcOnLoad="1"/>
</workbook>
</file>

<file path=xl/sharedStrings.xml><?xml version="1.0" encoding="utf-8"?>
<sst xmlns="http://schemas.openxmlformats.org/spreadsheetml/2006/main" count="1599" uniqueCount="368">
  <si>
    <t xml:space="preserve">     </t>
  </si>
  <si>
    <t xml:space="preserve">            </t>
  </si>
  <si>
    <t xml:space="preserve">     PAYROLL</t>
  </si>
  <si>
    <t xml:space="preserve">    IN THOUS</t>
  </si>
  <si>
    <t>TOTAL</t>
  </si>
  <si>
    <t xml:space="preserve"> O.D.</t>
  </si>
  <si>
    <t xml:space="preserve">     12-1-02</t>
  </si>
  <si>
    <t>CLASS  MARINA</t>
  </si>
  <si>
    <t>CLASS  BOAT BUILDING OR REPAIR</t>
  </si>
  <si>
    <t xml:space="preserve"> </t>
  </si>
  <si>
    <t>CODE:</t>
  </si>
  <si>
    <t>Manual</t>
  </si>
  <si>
    <t>Total Rept</t>
  </si>
  <si>
    <t xml:space="preserve">         Number of Cases</t>
  </si>
  <si>
    <t>Year</t>
  </si>
  <si>
    <t xml:space="preserve">Losses </t>
  </si>
  <si>
    <t>Death</t>
  </si>
  <si>
    <t>P.T.</t>
  </si>
  <si>
    <t>Major</t>
  </si>
  <si>
    <t>Minor</t>
  </si>
  <si>
    <t>Temp</t>
  </si>
  <si>
    <t>All</t>
  </si>
  <si>
    <t xml:space="preserve">        REPORTED LOSSES</t>
  </si>
  <si>
    <t>Indemnity</t>
  </si>
  <si>
    <t>Medical</t>
  </si>
  <si>
    <t>Med. Only</t>
  </si>
  <si>
    <t xml:space="preserve">       TRANSLATED LOSSES</t>
  </si>
  <si>
    <t>SERIOUS</t>
  </si>
  <si>
    <t>NON-SER</t>
  </si>
  <si>
    <t>MED ONLY</t>
  </si>
  <si>
    <t>IBNR + FREQ. ADJUSTMENT</t>
  </si>
  <si>
    <t>TOTAL LOSSES</t>
  </si>
  <si>
    <t>EXPECTED LOSSES</t>
  </si>
  <si>
    <t>CREDIBILITY</t>
  </si>
  <si>
    <t>PURE PREMIUMS</t>
  </si>
  <si>
    <t xml:space="preserve">   INDICATED  (PRE-TEST)</t>
  </si>
  <si>
    <t xml:space="preserve">   INDICATED (POST-TEST)</t>
  </si>
  <si>
    <t xml:space="preserve">   PRES. ON RATE LEVEL</t>
  </si>
  <si>
    <t xml:space="preserve">   DERIVED BY FORMULA</t>
  </si>
  <si>
    <t xml:space="preserve">   UNDERLYING PRES. RATE</t>
  </si>
  <si>
    <t xml:space="preserve">   PROPOSED</t>
  </si>
  <si>
    <t xml:space="preserve">   YEAR</t>
  </si>
  <si>
    <t xml:space="preserve"> IND. RATE =</t>
  </si>
  <si>
    <t>IND. RATE</t>
  </si>
  <si>
    <t>MAN. RATE</t>
  </si>
  <si>
    <t xml:space="preserve">Pure Prem </t>
  </si>
  <si>
    <t>Reported</t>
  </si>
  <si>
    <t>Total Payroll</t>
  </si>
  <si>
    <t>Excl S/C PG A+B</t>
  </si>
  <si>
    <t>Class Description:</t>
  </si>
  <si>
    <t>Class Code</t>
  </si>
  <si>
    <t>Pure Prem</t>
  </si>
  <si>
    <t>Number of Cases</t>
  </si>
  <si>
    <t>Losses</t>
  </si>
  <si>
    <t>Total</t>
  </si>
  <si>
    <t>=E4</t>
  </si>
  <si>
    <t>=F4</t>
  </si>
  <si>
    <t>=L4</t>
  </si>
  <si>
    <t>=M4</t>
  </si>
  <si>
    <t>=N4</t>
  </si>
  <si>
    <t>=O4</t>
  </si>
  <si>
    <t>=P4</t>
  </si>
  <si>
    <t>=E5</t>
  </si>
  <si>
    <t>=F5</t>
  </si>
  <si>
    <t>=L5</t>
  </si>
  <si>
    <t>=M5</t>
  </si>
  <si>
    <t>=N5</t>
  </si>
  <si>
    <t>=O5</t>
  </si>
  <si>
    <t>=P5</t>
  </si>
  <si>
    <t>=E6</t>
  </si>
  <si>
    <t>=F6</t>
  </si>
  <si>
    <t>=L6</t>
  </si>
  <si>
    <t>=M6</t>
  </si>
  <si>
    <t>=N6</t>
  </si>
  <si>
    <t>=O6</t>
  </si>
  <si>
    <t>=P6</t>
  </si>
  <si>
    <t>=E7</t>
  </si>
  <si>
    <t>=F7</t>
  </si>
  <si>
    <t>=L7</t>
  </si>
  <si>
    <t>=M7</t>
  </si>
  <si>
    <t>=N7</t>
  </si>
  <si>
    <t>=O7</t>
  </si>
  <si>
    <t>=P7</t>
  </si>
  <si>
    <t>=E8</t>
  </si>
  <si>
    <t>=F8</t>
  </si>
  <si>
    <t>=L8</t>
  </si>
  <si>
    <t>=M8</t>
  </si>
  <si>
    <t>=N8</t>
  </si>
  <si>
    <t>=O8</t>
  </si>
  <si>
    <t>=P8</t>
  </si>
  <si>
    <t>=E9</t>
  </si>
  <si>
    <t>=F9</t>
  </si>
  <si>
    <t>=L9</t>
  </si>
  <si>
    <t>=M9</t>
  </si>
  <si>
    <t>=N9</t>
  </si>
  <si>
    <t>=O9</t>
  </si>
  <si>
    <t>=P9</t>
  </si>
  <si>
    <t>O.D.</t>
  </si>
  <si>
    <t>=L10</t>
  </si>
  <si>
    <t>=M10</t>
  </si>
  <si>
    <t>=N10</t>
  </si>
  <si>
    <t>=O10</t>
  </si>
  <si>
    <t>=P10</t>
  </si>
  <si>
    <t>Reported Losses</t>
  </si>
  <si>
    <t>Med  Only</t>
  </si>
  <si>
    <t>=E11</t>
  </si>
  <si>
    <t>=F11</t>
  </si>
  <si>
    <t>=G11</t>
  </si>
  <si>
    <t>=H11</t>
  </si>
  <si>
    <t>=I11</t>
  </si>
  <si>
    <t>=J11</t>
  </si>
  <si>
    <t>=K11</t>
  </si>
  <si>
    <t>=L11</t>
  </si>
  <si>
    <t>=M11</t>
  </si>
  <si>
    <t>=N11</t>
  </si>
  <si>
    <t>=E12</t>
  </si>
  <si>
    <t>=F12</t>
  </si>
  <si>
    <t>=G12</t>
  </si>
  <si>
    <t>=H12</t>
  </si>
  <si>
    <t>=I12</t>
  </si>
  <si>
    <t>=J12</t>
  </si>
  <si>
    <t>=K12</t>
  </si>
  <si>
    <t>=L12</t>
  </si>
  <si>
    <t>=M12</t>
  </si>
  <si>
    <t>=N12</t>
  </si>
  <si>
    <t>=E13</t>
  </si>
  <si>
    <t>=F13</t>
  </si>
  <si>
    <t>=G13</t>
  </si>
  <si>
    <t>=H13</t>
  </si>
  <si>
    <t>=I13</t>
  </si>
  <si>
    <t>=J13</t>
  </si>
  <si>
    <t>=K13</t>
  </si>
  <si>
    <t>=L13</t>
  </si>
  <si>
    <t>=M13</t>
  </si>
  <si>
    <t>=N13</t>
  </si>
  <si>
    <t>=E14</t>
  </si>
  <si>
    <t>=F14</t>
  </si>
  <si>
    <t>=G14</t>
  </si>
  <si>
    <t>=H14</t>
  </si>
  <si>
    <t>=I14</t>
  </si>
  <si>
    <t>=J14</t>
  </si>
  <si>
    <t>=K14</t>
  </si>
  <si>
    <t>=L14</t>
  </si>
  <si>
    <t>=M14</t>
  </si>
  <si>
    <t>=N14</t>
  </si>
  <si>
    <t>=E15</t>
  </si>
  <si>
    <t>=F15</t>
  </si>
  <si>
    <t>=G15</t>
  </si>
  <si>
    <t>=H15</t>
  </si>
  <si>
    <t>=I15</t>
  </si>
  <si>
    <t>=J15</t>
  </si>
  <si>
    <t>=K15</t>
  </si>
  <si>
    <t>=L15</t>
  </si>
  <si>
    <t>=M15</t>
  </si>
  <si>
    <t>=N15</t>
  </si>
  <si>
    <t>=E16</t>
  </si>
  <si>
    <t>=F16</t>
  </si>
  <si>
    <t>=G16</t>
  </si>
  <si>
    <t>=H16</t>
  </si>
  <si>
    <t>=I16</t>
  </si>
  <si>
    <t>=J16</t>
  </si>
  <si>
    <t>=K16</t>
  </si>
  <si>
    <t>=L16</t>
  </si>
  <si>
    <t>=M16</t>
  </si>
  <si>
    <t>=N16</t>
  </si>
  <si>
    <t>=E17</t>
  </si>
  <si>
    <t>=F17</t>
  </si>
  <si>
    <t>=G17</t>
  </si>
  <si>
    <t>=H17</t>
  </si>
  <si>
    <t>=I17</t>
  </si>
  <si>
    <t>=J17</t>
  </si>
  <si>
    <t>=K17</t>
  </si>
  <si>
    <t>=L17</t>
  </si>
  <si>
    <t>=M17</t>
  </si>
  <si>
    <t>=N17</t>
  </si>
  <si>
    <t>Translated Losses</t>
  </si>
  <si>
    <t>=E18</t>
  </si>
  <si>
    <t>=F18</t>
  </si>
  <si>
    <t>=G18</t>
  </si>
  <si>
    <t>=H18</t>
  </si>
  <si>
    <t>=I18</t>
  </si>
  <si>
    <t>=J18</t>
  </si>
  <si>
    <t>=K18</t>
  </si>
  <si>
    <t>=L18</t>
  </si>
  <si>
    <t>=M18</t>
  </si>
  <si>
    <t>=N18</t>
  </si>
  <si>
    <t>=E19</t>
  </si>
  <si>
    <t>=F19</t>
  </si>
  <si>
    <t>=G19</t>
  </si>
  <si>
    <t>=H19</t>
  </si>
  <si>
    <t>=I19</t>
  </si>
  <si>
    <t>=J19</t>
  </si>
  <si>
    <t>=K19</t>
  </si>
  <si>
    <t>=L19</t>
  </si>
  <si>
    <t>=M19</t>
  </si>
  <si>
    <t>=N19</t>
  </si>
  <si>
    <t>=E20</t>
  </si>
  <si>
    <t>=F20</t>
  </si>
  <si>
    <t>=G20</t>
  </si>
  <si>
    <t>=H20</t>
  </si>
  <si>
    <t>=I20</t>
  </si>
  <si>
    <t>=J20</t>
  </si>
  <si>
    <t>=K20</t>
  </si>
  <si>
    <t>=L20</t>
  </si>
  <si>
    <t>=M20</t>
  </si>
  <si>
    <t>=N20</t>
  </si>
  <si>
    <t>=E21</t>
  </si>
  <si>
    <t>=F21</t>
  </si>
  <si>
    <t>=G21</t>
  </si>
  <si>
    <t>=H21</t>
  </si>
  <si>
    <t>=I21</t>
  </si>
  <si>
    <t>=J21</t>
  </si>
  <si>
    <t>=K21</t>
  </si>
  <si>
    <t>=L21</t>
  </si>
  <si>
    <t>=M21</t>
  </si>
  <si>
    <t>=N21</t>
  </si>
  <si>
    <t>=E22</t>
  </si>
  <si>
    <t>=F22</t>
  </si>
  <si>
    <t>=G22</t>
  </si>
  <si>
    <t>=H22</t>
  </si>
  <si>
    <t>=I22</t>
  </si>
  <si>
    <t>=J22</t>
  </si>
  <si>
    <t>=K22</t>
  </si>
  <si>
    <t>=L22</t>
  </si>
  <si>
    <t>=M22</t>
  </si>
  <si>
    <t>=N22</t>
  </si>
  <si>
    <t>=E23</t>
  </si>
  <si>
    <t>=F23</t>
  </si>
  <si>
    <t>=G23</t>
  </si>
  <si>
    <t>=H23</t>
  </si>
  <si>
    <t>=I23</t>
  </si>
  <si>
    <t>=J23</t>
  </si>
  <si>
    <t>=K23</t>
  </si>
  <si>
    <t>=L23</t>
  </si>
  <si>
    <t>=M23</t>
  </si>
  <si>
    <t>=N23</t>
  </si>
  <si>
    <t>=E24</t>
  </si>
  <si>
    <t>=F24</t>
  </si>
  <si>
    <t>=G24</t>
  </si>
  <si>
    <t>=H24</t>
  </si>
  <si>
    <t>=I24</t>
  </si>
  <si>
    <t>=J24</t>
  </si>
  <si>
    <t>=K24</t>
  </si>
  <si>
    <t>=L24</t>
  </si>
  <si>
    <t>=M24</t>
  </si>
  <si>
    <t>=N24</t>
  </si>
  <si>
    <t>Serious</t>
  </si>
  <si>
    <t>Non Ser</t>
  </si>
  <si>
    <t>Med Only</t>
  </si>
  <si>
    <t>Total Translated Losses Pg B</t>
  </si>
  <si>
    <t>=H25</t>
  </si>
  <si>
    <t>=I25</t>
  </si>
  <si>
    <t>Total Translated Losses Pg A</t>
  </si>
  <si>
    <t>=H26</t>
  </si>
  <si>
    <t>=I26</t>
  </si>
  <si>
    <t>IBNR + Frequency Adjustment</t>
  </si>
  <si>
    <t>=H27</t>
  </si>
  <si>
    <t>=I27</t>
  </si>
  <si>
    <t>Total Losses</t>
  </si>
  <si>
    <t>=H28</t>
  </si>
  <si>
    <t>=I28</t>
  </si>
  <si>
    <t>Expected Losses</t>
  </si>
  <si>
    <t>=H29</t>
  </si>
  <si>
    <t>=I29</t>
  </si>
  <si>
    <t>Credibility</t>
  </si>
  <si>
    <t>=H30</t>
  </si>
  <si>
    <t>=I30</t>
  </si>
  <si>
    <t>Pure Premiums</t>
  </si>
  <si>
    <t>Indicated (Pre-Test)</t>
  </si>
  <si>
    <t>=H31</t>
  </si>
  <si>
    <t>=I31</t>
  </si>
  <si>
    <t>=J31</t>
  </si>
  <si>
    <t>Indicated (Post-Test)</t>
  </si>
  <si>
    <t>=H32</t>
  </si>
  <si>
    <t>=I32</t>
  </si>
  <si>
    <t>=J32</t>
  </si>
  <si>
    <t>Present On-Level</t>
  </si>
  <si>
    <t>=H33</t>
  </si>
  <si>
    <t>=I33</t>
  </si>
  <si>
    <t>=J33</t>
  </si>
  <si>
    <t>Derived by Formula</t>
  </si>
  <si>
    <t>=H34</t>
  </si>
  <si>
    <t>=I34</t>
  </si>
  <si>
    <t>=J34</t>
  </si>
  <si>
    <t>Underlying Present Loss Cost</t>
  </si>
  <si>
    <t>=H35</t>
  </si>
  <si>
    <t>=I35</t>
  </si>
  <si>
    <t>=J35</t>
  </si>
  <si>
    <t>Proposed</t>
  </si>
  <si>
    <t>=H36</t>
  </si>
  <si>
    <t>=I36</t>
  </si>
  <si>
    <t>=J36</t>
  </si>
  <si>
    <t>=F37</t>
  </si>
  <si>
    <t>=G37</t>
  </si>
  <si>
    <t>=H37</t>
  </si>
  <si>
    <t>Indicated Loss Cost</t>
  </si>
  <si>
    <t>=I37</t>
  </si>
  <si>
    <t>=J37</t>
  </si>
  <si>
    <t>=F38</t>
  </si>
  <si>
    <t>=G38</t>
  </si>
  <si>
    <t>=H38</t>
  </si>
  <si>
    <t>=E2</t>
  </si>
  <si>
    <t>=E3</t>
  </si>
  <si>
    <t>=F10</t>
  </si>
  <si>
    <t>=G4</t>
  </si>
  <si>
    <t>=G5</t>
  </si>
  <si>
    <t>=G6</t>
  </si>
  <si>
    <t>=G7</t>
  </si>
  <si>
    <t>=G8</t>
  </si>
  <si>
    <t>=G9</t>
  </si>
  <si>
    <t>=IF(K9=0," ",K4)</t>
  </si>
  <si>
    <t>=IF(K9=0," ",K5)</t>
  </si>
  <si>
    <t>=IF(K9=0," ",K6)</t>
  </si>
  <si>
    <t>=IF(K9=0," ",K7)</t>
  </si>
  <si>
    <t>=IF(K9=0," ",K8)</t>
  </si>
  <si>
    <t>=IF(K9=0," ",K9)</t>
  </si>
  <si>
    <t>=Q4</t>
  </si>
  <si>
    <t>=Q5</t>
  </si>
  <si>
    <t>=Q6</t>
  </si>
  <si>
    <t>=Q7</t>
  </si>
  <si>
    <t>=Q8</t>
  </si>
  <si>
    <t>=Q9</t>
  </si>
  <si>
    <t>=Q10</t>
  </si>
  <si>
    <t>=O11</t>
  </si>
  <si>
    <t>=O12</t>
  </si>
  <si>
    <t>=O13</t>
  </si>
  <si>
    <t>=O14</t>
  </si>
  <si>
    <t>=O15</t>
  </si>
  <si>
    <t>=O16</t>
  </si>
  <si>
    <t>=O17</t>
  </si>
  <si>
    <t>=O18</t>
  </si>
  <si>
    <t>=O19</t>
  </si>
  <si>
    <t>=O20</t>
  </si>
  <si>
    <t>=O21</t>
  </si>
  <si>
    <t>=O22</t>
  </si>
  <si>
    <t>=O23</t>
  </si>
  <si>
    <t>=O24</t>
  </si>
  <si>
    <t>=J25</t>
  </si>
  <si>
    <t>=J26</t>
  </si>
  <si>
    <t>=J27</t>
  </si>
  <si>
    <t>=J28</t>
  </si>
  <si>
    <t>=J29</t>
  </si>
  <si>
    <t>=J30</t>
  </si>
  <si>
    <t>=K31</t>
  </si>
  <si>
    <t>=K32</t>
  </si>
  <si>
    <t>=K33</t>
  </si>
  <si>
    <t>=K34</t>
  </si>
  <si>
    <t>=K35</t>
  </si>
  <si>
    <t>=K36</t>
  </si>
  <si>
    <t>=I38</t>
  </si>
  <si>
    <t>=K37</t>
  </si>
  <si>
    <t>=IF(J37="            "," ","(limited)")</t>
  </si>
  <si>
    <t>TOTAL TRANSLATED LOSSES PG B</t>
  </si>
  <si>
    <t>TOTAL TRANSLATED LOSSES PG A</t>
  </si>
  <si>
    <t>=R1</t>
  </si>
  <si>
    <t>ex S/C A+B</t>
  </si>
  <si>
    <t>=C1</t>
  </si>
  <si>
    <t xml:space="preserve">     12-1-04</t>
  </si>
  <si>
    <t xml:space="preserve">      7-1-97</t>
  </si>
  <si>
    <t xml:space="preserve">     12-1-00</t>
  </si>
  <si>
    <t>CLASS  SHIP BUILDING IRON OR STEEL</t>
  </si>
  <si>
    <t>CLASS  SHIP REPAIR OR CONVRSN-ALL OPER.</t>
  </si>
  <si>
    <t>CLASS  STEVEDORING, N.O.C.</t>
  </si>
  <si>
    <t>CLASS  COAL DOCK OPER. AND STEVEDORING</t>
  </si>
  <si>
    <t>CLASS  STEVDRNG-BY HAND OR HND TRK EXCLV</t>
  </si>
  <si>
    <t>CLASS  STEVEDORING-CONTAINERIZED FREIGHT</t>
  </si>
  <si>
    <t>CLASS  FREIGHT HANDLERS</t>
  </si>
  <si>
    <t>CLASS  STEVDRNG-TALYMN &amp; CHECKING CLERKS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</si>
</sst>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#,##0.000_);\(#,##0.000\)"/>
    <numFmt numFmtId="167" formatCode="0.00_)"/>
    <numFmt numFmtId="168" formatCode="#,##0.0_);\(#,##0.0\)"/>
    <numFmt numFmtId="169" formatCode="#,##0.0"/>
    <numFmt numFmtId="170" formatCode="0.000"/>
    <numFmt numFmtId="171" formatCode="#,##0.000"/>
    <numFmt numFmtId="172" formatCode="_(* #,##0.0_);_(* \(#,##0.0\);_(* &quot;-&quot;??_);_(@_)"/>
    <numFmt numFmtId="173" formatCode="_(* #,##0_);_(* \(#,##0\);_(* &quot;-&quot;??_);_(@_)"/>
    <numFmt numFmtId="174" formatCode="00"/>
  </numFmts>
  <fonts count="6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3" fillId="3" borderId="0" xfId="0" applyFont="1" applyFill="1" applyAlignment="1" quotePrefix="1">
      <alignment horizontal="center"/>
    </xf>
    <xf numFmtId="0" fontId="2" fillId="0" borderId="0" xfId="0" applyFont="1" applyAlignment="1">
      <alignment horizontal="left"/>
    </xf>
    <xf numFmtId="49" fontId="3" fillId="3" borderId="0" xfId="0" applyNumberFormat="1" applyFont="1" applyFill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3" fillId="3" borderId="5" xfId="0" applyFont="1" applyFill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3" fillId="3" borderId="0" xfId="0" applyNumberFormat="1" applyFont="1" applyFill="1" applyAlignment="1" quotePrefix="1">
      <alignment horizontal="center"/>
    </xf>
    <xf numFmtId="171" fontId="3" fillId="3" borderId="0" xfId="0" applyNumberFormat="1" applyFont="1" applyFill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3" fontId="3" fillId="3" borderId="3" xfId="0" applyNumberFormat="1" applyFont="1" applyFill="1" applyBorder="1" applyAlignment="1" quotePrefix="1">
      <alignment horizontal="center"/>
    </xf>
    <xf numFmtId="171" fontId="3" fillId="3" borderId="3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3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" fontId="3" fillId="3" borderId="0" xfId="0" applyNumberFormat="1" applyFont="1" applyFill="1" applyAlignment="1" quotePrefix="1">
      <alignment horizontal="center"/>
    </xf>
    <xf numFmtId="0" fontId="3" fillId="0" borderId="0" xfId="0" applyFont="1" applyAlignment="1">
      <alignment/>
    </xf>
    <xf numFmtId="171" fontId="2" fillId="0" borderId="0" xfId="0" applyNumberFormat="1" applyFont="1" applyAlignment="1">
      <alignment/>
    </xf>
    <xf numFmtId="14" fontId="3" fillId="3" borderId="0" xfId="0" applyNumberFormat="1" applyFont="1" applyFill="1" applyAlignment="1" quotePrefix="1">
      <alignment horizontal="center"/>
    </xf>
    <xf numFmtId="0" fontId="2" fillId="0" borderId="0" xfId="0" applyFont="1" applyAlignment="1" quotePrefix="1">
      <alignment horizontal="right"/>
    </xf>
    <xf numFmtId="171" fontId="3" fillId="3" borderId="0" xfId="0" applyNumberFormat="1" applyFont="1" applyFill="1" applyAlignment="1" quotePrefix="1">
      <alignment horizontal="center"/>
    </xf>
    <xf numFmtId="0" fontId="4" fillId="3" borderId="0" xfId="0" applyFont="1" applyFill="1" applyAlignment="1" quotePrefix="1">
      <alignment horizontal="left"/>
    </xf>
    <xf numFmtId="0" fontId="2" fillId="3" borderId="0" xfId="0" applyFont="1" applyFill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 applyProtection="1">
      <alignment horizontal="left"/>
      <protection/>
    </xf>
    <xf numFmtId="164" fontId="2" fillId="2" borderId="0" xfId="0" applyNumberFormat="1" applyFont="1" applyFill="1" applyAlignment="1" applyProtection="1" quotePrefix="1">
      <alignment horizontal="left"/>
      <protection locked="0"/>
    </xf>
    <xf numFmtId="37" fontId="2" fillId="2" borderId="0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quotePrefix="1">
      <alignment/>
    </xf>
    <xf numFmtId="164" fontId="2" fillId="2" borderId="7" xfId="0" applyNumberFormat="1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64" fontId="2" fillId="2" borderId="9" xfId="0" applyNumberFormat="1" applyFont="1" applyFill="1" applyBorder="1" applyAlignment="1" applyProtection="1">
      <alignment horizontal="left"/>
      <protection/>
    </xf>
    <xf numFmtId="164" fontId="2" fillId="2" borderId="10" xfId="0" applyNumberFormat="1" applyFont="1" applyFill="1" applyBorder="1" applyAlignment="1" applyProtection="1">
      <alignment horizontal="center"/>
      <protection/>
    </xf>
    <xf numFmtId="164" fontId="2" fillId="2" borderId="9" xfId="0" applyNumberFormat="1" applyFont="1" applyFill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/>
      <protection locked="0"/>
    </xf>
    <xf numFmtId="166" fontId="2" fillId="2" borderId="0" xfId="0" applyNumberFormat="1" applyFont="1" applyFill="1" applyBorder="1" applyAlignment="1" applyProtection="1">
      <alignment/>
      <protection locked="0"/>
    </xf>
    <xf numFmtId="37" fontId="2" fillId="2" borderId="12" xfId="0" applyNumberFormat="1" applyFont="1" applyFill="1" applyBorder="1" applyAlignment="1" applyProtection="1">
      <alignment/>
      <protection locked="0"/>
    </xf>
    <xf numFmtId="166" fontId="2" fillId="2" borderId="12" xfId="0" applyNumberFormat="1" applyFont="1" applyFill="1" applyBorder="1" applyAlignment="1" applyProtection="1">
      <alignment/>
      <protection locked="0"/>
    </xf>
    <xf numFmtId="164" fontId="2" fillId="2" borderId="13" xfId="0" applyNumberFormat="1" applyFont="1" applyFill="1" applyBorder="1" applyAlignment="1" applyProtection="1">
      <alignment horizontal="left"/>
      <protection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64" fontId="2" fillId="2" borderId="7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/>
      <protection locked="0"/>
    </xf>
    <xf numFmtId="164" fontId="2" fillId="2" borderId="7" xfId="0" applyNumberFormat="1" applyFont="1" applyFill="1" applyBorder="1" applyAlignment="1" applyProtection="1">
      <alignment horizontal="right"/>
      <protection/>
    </xf>
    <xf numFmtId="164" fontId="2" fillId="2" borderId="0" xfId="0" applyNumberFormat="1" applyFont="1" applyFill="1" applyAlignment="1" applyProtection="1" quotePrefix="1">
      <alignment horizontal="left"/>
      <protection/>
    </xf>
    <xf numFmtId="37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 locked="0"/>
    </xf>
    <xf numFmtId="171" fontId="2" fillId="2" borderId="0" xfId="0" applyNumberFormat="1" applyFont="1" applyFill="1" applyBorder="1" applyAlignment="1" applyProtection="1">
      <alignment/>
      <protection locked="0"/>
    </xf>
    <xf numFmtId="164" fontId="2" fillId="2" borderId="12" xfId="0" applyNumberFormat="1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>
      <alignment/>
    </xf>
    <xf numFmtId="165" fontId="2" fillId="2" borderId="12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>
      <alignment horizontal="right"/>
    </xf>
    <xf numFmtId="164" fontId="2" fillId="2" borderId="12" xfId="0" applyNumberFormat="1" applyFont="1" applyFill="1" applyBorder="1" applyAlignment="1" applyProtection="1" quotePrefix="1">
      <alignment horizontal="left"/>
      <protection/>
    </xf>
    <xf numFmtId="0" fontId="2" fillId="2" borderId="12" xfId="0" applyFont="1" applyFill="1" applyBorder="1" applyAlignment="1" quotePrefix="1">
      <alignment horizontal="left"/>
    </xf>
    <xf numFmtId="0" fontId="2" fillId="2" borderId="0" xfId="0" applyNumberFormat="1" applyFont="1" applyFill="1" applyBorder="1" applyAlignment="1" applyProtection="1">
      <alignment/>
      <protection locked="0"/>
    </xf>
    <xf numFmtId="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5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2" fillId="2" borderId="13" xfId="0" applyNumberFormat="1" applyFont="1" applyFill="1" applyBorder="1" applyAlignment="1" applyProtection="1">
      <alignment horizontal="center"/>
      <protection/>
    </xf>
    <xf numFmtId="164" fontId="2" fillId="2" borderId="18" xfId="0" applyNumberFormat="1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/>
      <protection locked="0"/>
    </xf>
    <xf numFmtId="1" fontId="2" fillId="2" borderId="0" xfId="0" applyNumberFormat="1" applyFont="1" applyFill="1" applyBorder="1" applyAlignment="1" applyProtection="1">
      <alignment/>
      <protection locked="0"/>
    </xf>
    <xf numFmtId="1" fontId="2" fillId="2" borderId="12" xfId="0" applyNumberFormat="1" applyFont="1" applyFill="1" applyBorder="1" applyAlignment="1" applyProtection="1">
      <alignment/>
      <protection locked="0"/>
    </xf>
    <xf numFmtId="0" fontId="2" fillId="2" borderId="11" xfId="0" applyNumberFormat="1" applyFont="1" applyFill="1" applyBorder="1" applyAlignment="1" applyProtection="1">
      <alignment/>
      <protection locked="0"/>
    </xf>
    <xf numFmtId="0" fontId="2" fillId="2" borderId="12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2" fillId="2" borderId="19" xfId="0" applyNumberFormat="1" applyFont="1" applyFill="1" applyBorder="1" applyAlignment="1" applyProtection="1">
      <alignment horizontal="right"/>
      <protection/>
    </xf>
    <xf numFmtId="164" fontId="2" fillId="2" borderId="0" xfId="0" applyNumberFormat="1" applyFont="1" applyFill="1" applyBorder="1" applyAlignment="1" applyProtection="1">
      <alignment horizontal="right"/>
      <protection/>
    </xf>
    <xf numFmtId="3" fontId="2" fillId="2" borderId="20" xfId="0" applyNumberFormat="1" applyFont="1" applyFill="1" applyBorder="1" applyAlignment="1" applyProtection="1">
      <alignment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21" xfId="0" applyNumberFormat="1" applyFont="1" applyFill="1" applyBorder="1" applyAlignment="1" applyProtection="1">
      <alignment/>
      <protection locked="0"/>
    </xf>
    <xf numFmtId="3" fontId="2" fillId="2" borderId="13" xfId="0" applyNumberFormat="1" applyFont="1" applyFill="1" applyBorder="1" applyAlignment="1" applyProtection="1">
      <alignment/>
      <protection locked="0"/>
    </xf>
    <xf numFmtId="3" fontId="2" fillId="2" borderId="22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1" fontId="2" fillId="2" borderId="13" xfId="0" applyNumberFormat="1" applyFont="1" applyFill="1" applyBorder="1" applyAlignment="1" applyProtection="1">
      <alignment/>
      <protection locked="0"/>
    </xf>
    <xf numFmtId="164" fontId="2" fillId="2" borderId="11" xfId="0" applyNumberFormat="1" applyFont="1" applyFill="1" applyBorder="1" applyAlignment="1" applyProtection="1">
      <alignment horizontal="left"/>
      <protection/>
    </xf>
    <xf numFmtId="37" fontId="2" fillId="2" borderId="21" xfId="0" applyNumberFormat="1" applyFont="1" applyFill="1" applyBorder="1" applyAlignment="1" applyProtection="1">
      <alignment/>
      <protection locked="0"/>
    </xf>
    <xf numFmtId="37" fontId="2" fillId="2" borderId="22" xfId="0" applyNumberFormat="1" applyFont="1" applyFill="1" applyBorder="1" applyAlignment="1" applyProtection="1">
      <alignment/>
      <protection locked="0"/>
    </xf>
    <xf numFmtId="173" fontId="2" fillId="2" borderId="13" xfId="15" applyNumberFormat="1" applyFont="1" applyFill="1" applyBorder="1" applyAlignment="1" applyProtection="1">
      <alignment/>
      <protection locked="0"/>
    </xf>
    <xf numFmtId="173" fontId="2" fillId="2" borderId="18" xfId="15" applyNumberFormat="1" applyFont="1" applyFill="1" applyBorder="1" applyAlignment="1" applyProtection="1">
      <alignment/>
      <protection locked="0"/>
    </xf>
    <xf numFmtId="17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2" fillId="2" borderId="12" xfId="0" applyNumberFormat="1" applyFont="1" applyFill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2" fillId="2" borderId="17" xfId="0" applyNumberFormat="1" applyFont="1" applyFill="1" applyBorder="1" applyAlignment="1" applyProtection="1">
      <alignment horizontal="center"/>
      <protection/>
    </xf>
    <xf numFmtId="37" fontId="2" fillId="2" borderId="20" xfId="0" applyNumberFormat="1" applyFont="1" applyFill="1" applyBorder="1" applyAlignment="1" applyProtection="1">
      <alignment horizontal="center"/>
      <protection locked="0"/>
    </xf>
    <xf numFmtId="37" fontId="2" fillId="2" borderId="2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zoomScale="75" zoomScaleNormal="75" workbookViewId="0" topLeftCell="A10">
      <selection activeCell="I142" sqref="I142"/>
    </sheetView>
  </sheetViews>
  <sheetFormatPr defaultColWidth="9.140625" defaultRowHeight="12.75"/>
  <cols>
    <col min="1" max="1" width="3.140625" style="0" bestFit="1" customWidth="1"/>
    <col min="2" max="2" width="8.00390625" style="0" customWidth="1"/>
    <col min="3" max="3" width="5.00390625" style="0" bestFit="1" customWidth="1"/>
    <col min="4" max="4" width="6.7109375" style="104" bestFit="1" customWidth="1"/>
    <col min="5" max="5" width="12.421875" style="0" bestFit="1" customWidth="1"/>
    <col min="6" max="6" width="9.57421875" style="0" bestFit="1" customWidth="1"/>
    <col min="7" max="9" width="10.00390625" style="0" bestFit="1" customWidth="1"/>
    <col min="10" max="17" width="7.8515625" style="0" bestFit="1" customWidth="1"/>
  </cols>
  <sheetData>
    <row r="1" spans="1:18" ht="12.75">
      <c r="A1">
        <v>1</v>
      </c>
      <c r="B1" t="str">
        <f>+C1&amp;A1</f>
        <v>68241</v>
      </c>
      <c r="C1">
        <v>6824</v>
      </c>
      <c r="D1" s="104" t="s">
        <v>0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8</v>
      </c>
    </row>
    <row r="2" spans="1:5" ht="12.75">
      <c r="A2">
        <v>2</v>
      </c>
      <c r="B2" t="str">
        <f aca="true" t="shared" si="0" ref="B2:B65">+C2&amp;A2</f>
        <v>68242</v>
      </c>
      <c r="C2">
        <v>6824</v>
      </c>
      <c r="D2" s="104" t="s">
        <v>0</v>
      </c>
      <c r="E2" t="s">
        <v>2</v>
      </c>
    </row>
    <row r="3" spans="1:5" ht="12.75">
      <c r="A3">
        <v>3</v>
      </c>
      <c r="B3" t="str">
        <f t="shared" si="0"/>
        <v>68243</v>
      </c>
      <c r="C3">
        <v>6824</v>
      </c>
      <c r="D3" s="104" t="s">
        <v>0</v>
      </c>
      <c r="E3" t="s">
        <v>3</v>
      </c>
    </row>
    <row r="4" spans="1:5" ht="12.75">
      <c r="A4">
        <v>4</v>
      </c>
      <c r="B4" t="str">
        <f t="shared" si="0"/>
        <v>68244</v>
      </c>
      <c r="C4">
        <v>6824</v>
      </c>
      <c r="D4" s="104">
        <v>97</v>
      </c>
      <c r="E4">
        <v>180</v>
      </c>
    </row>
    <row r="5" spans="1:7" ht="12.75">
      <c r="A5">
        <v>5</v>
      </c>
      <c r="B5" t="str">
        <f t="shared" si="0"/>
        <v>68245</v>
      </c>
      <c r="C5">
        <v>6824</v>
      </c>
      <c r="D5" s="104">
        <v>98</v>
      </c>
      <c r="E5">
        <v>197</v>
      </c>
      <c r="F5">
        <v>148</v>
      </c>
      <c r="G5">
        <v>0.075</v>
      </c>
    </row>
    <row r="6" spans="1:4" ht="12.75">
      <c r="A6">
        <v>6</v>
      </c>
      <c r="B6" t="str">
        <f t="shared" si="0"/>
        <v>68246</v>
      </c>
      <c r="C6">
        <v>6824</v>
      </c>
      <c r="D6" s="104">
        <v>99</v>
      </c>
    </row>
    <row r="7" spans="1:4" ht="12.75">
      <c r="A7">
        <v>7</v>
      </c>
      <c r="B7" t="str">
        <f t="shared" si="0"/>
        <v>68247</v>
      </c>
      <c r="C7">
        <v>6824</v>
      </c>
      <c r="D7" s="104">
        <v>0</v>
      </c>
    </row>
    <row r="8" spans="1:5" ht="12.75">
      <c r="A8">
        <v>8</v>
      </c>
      <c r="B8" t="str">
        <f t="shared" si="0"/>
        <v>68248</v>
      </c>
      <c r="C8">
        <v>6824</v>
      </c>
      <c r="D8" s="104">
        <v>1</v>
      </c>
      <c r="E8">
        <v>1</v>
      </c>
    </row>
    <row r="9" spans="1:7" ht="12.75">
      <c r="A9">
        <v>9</v>
      </c>
      <c r="B9" t="str">
        <f t="shared" si="0"/>
        <v>68249</v>
      </c>
      <c r="C9">
        <v>6824</v>
      </c>
      <c r="D9" s="104" t="s">
        <v>4</v>
      </c>
      <c r="E9">
        <v>378</v>
      </c>
      <c r="F9">
        <v>148</v>
      </c>
      <c r="G9">
        <v>0.039</v>
      </c>
    </row>
    <row r="10" spans="1:4" ht="12.75">
      <c r="A10">
        <v>10</v>
      </c>
      <c r="B10" t="str">
        <f t="shared" si="0"/>
        <v>682410</v>
      </c>
      <c r="C10">
        <v>6824</v>
      </c>
      <c r="D10" s="104" t="s">
        <v>5</v>
      </c>
    </row>
    <row r="11" spans="1:3" ht="12.75">
      <c r="A11">
        <v>11</v>
      </c>
      <c r="B11" t="str">
        <f t="shared" si="0"/>
        <v>682411</v>
      </c>
      <c r="C11">
        <v>6824</v>
      </c>
    </row>
    <row r="12" spans="1:15" ht="12.75">
      <c r="A12">
        <v>12</v>
      </c>
      <c r="B12" t="str">
        <f t="shared" si="0"/>
        <v>682412</v>
      </c>
      <c r="C12">
        <v>6824</v>
      </c>
      <c r="D12" s="104">
        <v>98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>
        <v>148</v>
      </c>
    </row>
    <row r="13" spans="1:3" ht="12.75">
      <c r="A13">
        <v>13</v>
      </c>
      <c r="B13" t="str">
        <f t="shared" si="0"/>
        <v>682413</v>
      </c>
      <c r="C13">
        <v>6824</v>
      </c>
    </row>
    <row r="14" spans="1:3" ht="12.75">
      <c r="A14">
        <v>14</v>
      </c>
      <c r="B14" t="str">
        <f t="shared" si="0"/>
        <v>682414</v>
      </c>
      <c r="C14">
        <v>6824</v>
      </c>
    </row>
    <row r="15" spans="1:3" ht="12.75">
      <c r="A15">
        <v>15</v>
      </c>
      <c r="B15" t="str">
        <f t="shared" si="0"/>
        <v>682415</v>
      </c>
      <c r="C15">
        <v>6824</v>
      </c>
    </row>
    <row r="16" spans="1:15" ht="12.75">
      <c r="A16">
        <v>16</v>
      </c>
      <c r="B16" t="str">
        <f t="shared" si="0"/>
        <v>682416</v>
      </c>
      <c r="C16">
        <v>6824</v>
      </c>
      <c r="D16" s="104" t="s">
        <v>4</v>
      </c>
      <c r="E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>
        <v>148</v>
      </c>
    </row>
    <row r="17" spans="1:4" ht="12.75">
      <c r="A17">
        <v>17</v>
      </c>
      <c r="B17" t="str">
        <f t="shared" si="0"/>
        <v>682417</v>
      </c>
      <c r="C17">
        <v>6824</v>
      </c>
      <c r="D17" s="104" t="s">
        <v>5</v>
      </c>
    </row>
    <row r="18" spans="1:3" ht="12.75">
      <c r="A18">
        <v>18</v>
      </c>
      <c r="B18" t="str">
        <f t="shared" si="0"/>
        <v>682418</v>
      </c>
      <c r="C18">
        <v>6824</v>
      </c>
    </row>
    <row r="19" spans="1:15" ht="12.75">
      <c r="A19">
        <v>19</v>
      </c>
      <c r="B19" t="str">
        <f t="shared" si="0"/>
        <v>682419</v>
      </c>
      <c r="C19">
        <v>6824</v>
      </c>
      <c r="D19" s="104">
        <v>98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>
        <v>74</v>
      </c>
    </row>
    <row r="20" spans="1:3" ht="12.75">
      <c r="A20">
        <v>20</v>
      </c>
      <c r="B20" t="str">
        <f t="shared" si="0"/>
        <v>682420</v>
      </c>
      <c r="C20">
        <v>6824</v>
      </c>
    </row>
    <row r="21" spans="1:3" ht="12.75">
      <c r="A21">
        <v>21</v>
      </c>
      <c r="B21" t="str">
        <f t="shared" si="0"/>
        <v>682421</v>
      </c>
      <c r="C21">
        <v>6824</v>
      </c>
    </row>
    <row r="22" spans="1:3" ht="12.75">
      <c r="A22">
        <v>22</v>
      </c>
      <c r="B22" t="str">
        <f t="shared" si="0"/>
        <v>682422</v>
      </c>
      <c r="C22">
        <v>6824</v>
      </c>
    </row>
    <row r="23" spans="1:15" ht="12.75">
      <c r="A23">
        <v>23</v>
      </c>
      <c r="B23" t="str">
        <f t="shared" si="0"/>
        <v>682423</v>
      </c>
      <c r="C23">
        <v>6824</v>
      </c>
      <c r="D23" s="104" t="s">
        <v>4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1</v>
      </c>
      <c r="M23" t="s">
        <v>1</v>
      </c>
      <c r="N23" t="s">
        <v>1</v>
      </c>
      <c r="O23">
        <v>74</v>
      </c>
    </row>
    <row r="24" spans="1:4" ht="12.75">
      <c r="A24">
        <v>24</v>
      </c>
      <c r="B24" t="str">
        <f t="shared" si="0"/>
        <v>682424</v>
      </c>
      <c r="C24">
        <v>6824</v>
      </c>
      <c r="D24" s="104" t="s">
        <v>5</v>
      </c>
    </row>
    <row r="25" spans="1:10" ht="12.75">
      <c r="A25">
        <v>25</v>
      </c>
      <c r="B25" t="str">
        <f t="shared" si="0"/>
        <v>682425</v>
      </c>
      <c r="C25">
        <v>6824</v>
      </c>
      <c r="D25" s="104" t="s">
        <v>0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>
        <v>74</v>
      </c>
    </row>
    <row r="26" spans="1:3" ht="12.75">
      <c r="A26">
        <v>26</v>
      </c>
      <c r="B26" t="str">
        <f t="shared" si="0"/>
        <v>682426</v>
      </c>
      <c r="C26">
        <v>6824</v>
      </c>
    </row>
    <row r="27" spans="1:9" ht="12.75">
      <c r="A27">
        <v>27</v>
      </c>
      <c r="B27" t="str">
        <f t="shared" si="0"/>
        <v>682427</v>
      </c>
      <c r="C27">
        <v>6824</v>
      </c>
      <c r="D27" s="104" t="s">
        <v>0</v>
      </c>
      <c r="E27" t="s">
        <v>1</v>
      </c>
      <c r="F27" t="s">
        <v>1</v>
      </c>
      <c r="G27" t="s">
        <v>1</v>
      </c>
      <c r="H27" s="105">
        <v>-4494</v>
      </c>
      <c r="I27" s="105">
        <v>-2524</v>
      </c>
    </row>
    <row r="28" spans="1:10" ht="12.75">
      <c r="A28">
        <v>28</v>
      </c>
      <c r="B28" t="str">
        <f t="shared" si="0"/>
        <v>682428</v>
      </c>
      <c r="C28">
        <v>6824</v>
      </c>
      <c r="D28" s="104" t="s">
        <v>0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>
        <v>74</v>
      </c>
    </row>
    <row r="29" spans="1:10" ht="12.75">
      <c r="A29">
        <v>29</v>
      </c>
      <c r="B29" t="str">
        <f t="shared" si="0"/>
        <v>682429</v>
      </c>
      <c r="C29">
        <v>6824</v>
      </c>
      <c r="D29" s="104" t="s">
        <v>0</v>
      </c>
      <c r="E29" t="s">
        <v>1</v>
      </c>
      <c r="F29" t="s">
        <v>1</v>
      </c>
      <c r="G29" t="s">
        <v>1</v>
      </c>
      <c r="H29" s="105">
        <v>11269</v>
      </c>
      <c r="I29" s="105">
        <v>6672</v>
      </c>
      <c r="J29">
        <v>288</v>
      </c>
    </row>
    <row r="30" spans="1:10" ht="12.75">
      <c r="A30">
        <v>30</v>
      </c>
      <c r="B30" t="str">
        <f t="shared" si="0"/>
        <v>682430</v>
      </c>
      <c r="C30">
        <v>6824</v>
      </c>
      <c r="D30" s="104" t="s">
        <v>0</v>
      </c>
      <c r="E30" t="s">
        <v>1</v>
      </c>
      <c r="F30" t="s">
        <v>1</v>
      </c>
      <c r="G30" t="s">
        <v>1</v>
      </c>
      <c r="H30">
        <v>0</v>
      </c>
      <c r="I30">
        <v>0</v>
      </c>
      <c r="J30">
        <v>0</v>
      </c>
    </row>
    <row r="31" spans="1:11" ht="12.75">
      <c r="A31">
        <v>31</v>
      </c>
      <c r="B31" t="str">
        <f t="shared" si="0"/>
        <v>682431</v>
      </c>
      <c r="C31">
        <v>6824</v>
      </c>
      <c r="D31" s="104" t="s">
        <v>0</v>
      </c>
      <c r="E31" t="s">
        <v>1</v>
      </c>
      <c r="F31" t="s">
        <v>1</v>
      </c>
      <c r="G31" t="s">
        <v>1</v>
      </c>
      <c r="H31">
        <v>0</v>
      </c>
      <c r="I31">
        <v>0</v>
      </c>
      <c r="J31">
        <v>0.02</v>
      </c>
      <c r="K31">
        <v>0.02</v>
      </c>
    </row>
    <row r="32" spans="1:11" ht="12.75">
      <c r="A32">
        <v>32</v>
      </c>
      <c r="B32" t="str">
        <f t="shared" si="0"/>
        <v>682432</v>
      </c>
      <c r="C32">
        <v>6824</v>
      </c>
      <c r="D32" s="104" t="s">
        <v>0</v>
      </c>
      <c r="E32" t="s">
        <v>1</v>
      </c>
      <c r="F32" t="s">
        <v>1</v>
      </c>
      <c r="G32" t="s">
        <v>1</v>
      </c>
      <c r="H32">
        <v>0</v>
      </c>
      <c r="I32">
        <v>0</v>
      </c>
      <c r="J32">
        <v>0.017</v>
      </c>
      <c r="K32">
        <v>0.017</v>
      </c>
    </row>
    <row r="33" spans="1:11" ht="12.75">
      <c r="A33">
        <v>33</v>
      </c>
      <c r="B33" t="str">
        <f t="shared" si="0"/>
        <v>682433</v>
      </c>
      <c r="C33">
        <v>6824</v>
      </c>
      <c r="D33" s="104" t="s">
        <v>0</v>
      </c>
      <c r="E33" t="s">
        <v>1</v>
      </c>
      <c r="F33" t="s">
        <v>1</v>
      </c>
      <c r="G33" t="s">
        <v>1</v>
      </c>
      <c r="H33">
        <v>2.85</v>
      </c>
      <c r="I33">
        <v>1.687</v>
      </c>
      <c r="J33">
        <v>0.073</v>
      </c>
      <c r="K33">
        <v>4.61</v>
      </c>
    </row>
    <row r="34" spans="1:11" ht="12.75">
      <c r="A34">
        <v>34</v>
      </c>
      <c r="B34" t="str">
        <f t="shared" si="0"/>
        <v>682434</v>
      </c>
      <c r="C34">
        <v>6824</v>
      </c>
      <c r="D34" s="104" t="s">
        <v>0</v>
      </c>
      <c r="E34" t="s">
        <v>1</v>
      </c>
      <c r="F34" t="s">
        <v>1</v>
      </c>
      <c r="G34" t="s">
        <v>1</v>
      </c>
      <c r="H34">
        <v>2.85</v>
      </c>
      <c r="I34">
        <v>1.687</v>
      </c>
      <c r="J34">
        <v>0.073</v>
      </c>
      <c r="K34">
        <v>4.61</v>
      </c>
    </row>
    <row r="35" spans="1:11" ht="12.75">
      <c r="A35">
        <v>35</v>
      </c>
      <c r="B35" t="str">
        <f t="shared" si="0"/>
        <v>682435</v>
      </c>
      <c r="C35">
        <v>6824</v>
      </c>
      <c r="D35" s="104" t="s">
        <v>0</v>
      </c>
      <c r="E35" t="s">
        <v>1</v>
      </c>
      <c r="F35" t="s">
        <v>1</v>
      </c>
      <c r="G35" t="s">
        <v>1</v>
      </c>
      <c r="H35">
        <v>2.981</v>
      </c>
      <c r="I35">
        <v>1.765</v>
      </c>
      <c r="J35">
        <v>0.076</v>
      </c>
      <c r="K35">
        <v>4.822</v>
      </c>
    </row>
    <row r="36" spans="1:11" ht="12.75">
      <c r="A36">
        <v>36</v>
      </c>
      <c r="B36" t="str">
        <f t="shared" si="0"/>
        <v>682436</v>
      </c>
      <c r="C36">
        <v>6824</v>
      </c>
      <c r="D36" s="104" t="s">
        <v>0</v>
      </c>
      <c r="E36" t="s">
        <v>1</v>
      </c>
      <c r="F36" t="s">
        <v>1</v>
      </c>
      <c r="G36" t="s">
        <v>1</v>
      </c>
      <c r="H36">
        <v>2.85</v>
      </c>
      <c r="I36">
        <v>1.687</v>
      </c>
      <c r="J36">
        <v>0.073</v>
      </c>
      <c r="K36">
        <v>4.61</v>
      </c>
    </row>
    <row r="37" spans="1:11" ht="12.75">
      <c r="A37">
        <v>37</v>
      </c>
      <c r="B37" t="str">
        <f t="shared" si="0"/>
        <v>682437</v>
      </c>
      <c r="C37">
        <v>6824</v>
      </c>
      <c r="D37" s="104" t="s">
        <v>0</v>
      </c>
      <c r="E37" t="s">
        <v>1</v>
      </c>
      <c r="F37" t="s">
        <v>358</v>
      </c>
      <c r="G37" t="s">
        <v>359</v>
      </c>
      <c r="H37" t="s">
        <v>6</v>
      </c>
      <c r="I37" t="s">
        <v>357</v>
      </c>
      <c r="J37">
        <v>7.993</v>
      </c>
      <c r="K37">
        <v>7.503</v>
      </c>
    </row>
    <row r="38" spans="1:9" ht="12.75">
      <c r="A38">
        <v>38</v>
      </c>
      <c r="B38" t="str">
        <f t="shared" si="0"/>
        <v>682438</v>
      </c>
      <c r="C38">
        <v>6824</v>
      </c>
      <c r="D38" s="104" t="s">
        <v>0</v>
      </c>
      <c r="E38" t="s">
        <v>1</v>
      </c>
      <c r="F38">
        <v>5.61</v>
      </c>
      <c r="G38">
        <v>5.52</v>
      </c>
      <c r="H38">
        <v>6.15</v>
      </c>
      <c r="I38">
        <v>7.5</v>
      </c>
    </row>
    <row r="39" spans="1:18" ht="12.75">
      <c r="A39">
        <v>1</v>
      </c>
      <c r="B39" t="str">
        <f t="shared" si="0"/>
        <v>68261</v>
      </c>
      <c r="C39">
        <v>6826</v>
      </c>
      <c r="D39" s="104" t="s">
        <v>0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7</v>
      </c>
    </row>
    <row r="40" spans="1:5" ht="12.75">
      <c r="A40">
        <v>2</v>
      </c>
      <c r="B40" t="str">
        <f t="shared" si="0"/>
        <v>68262</v>
      </c>
      <c r="C40">
        <v>6826</v>
      </c>
      <c r="D40" s="104" t="s">
        <v>0</v>
      </c>
      <c r="E40" t="s">
        <v>2</v>
      </c>
    </row>
    <row r="41" spans="1:5" ht="12.75">
      <c r="A41">
        <v>3</v>
      </c>
      <c r="B41" t="str">
        <f t="shared" si="0"/>
        <v>68263</v>
      </c>
      <c r="C41">
        <v>6826</v>
      </c>
      <c r="D41" s="104" t="s">
        <v>0</v>
      </c>
      <c r="E41" t="s">
        <v>3</v>
      </c>
    </row>
    <row r="42" spans="1:4" ht="12.75">
      <c r="A42">
        <v>4</v>
      </c>
      <c r="B42" t="str">
        <f t="shared" si="0"/>
        <v>68264</v>
      </c>
      <c r="C42">
        <v>6826</v>
      </c>
      <c r="D42" s="104">
        <v>97</v>
      </c>
    </row>
    <row r="43" spans="1:4" ht="12.75">
      <c r="A43">
        <v>5</v>
      </c>
      <c r="B43" t="str">
        <f t="shared" si="0"/>
        <v>68265</v>
      </c>
      <c r="C43">
        <v>6826</v>
      </c>
      <c r="D43" s="104">
        <v>98</v>
      </c>
    </row>
    <row r="44" spans="1:5" ht="12.75">
      <c r="A44">
        <v>6</v>
      </c>
      <c r="B44" t="str">
        <f t="shared" si="0"/>
        <v>68266</v>
      </c>
      <c r="C44">
        <v>6826</v>
      </c>
      <c r="D44" s="104">
        <v>99</v>
      </c>
      <c r="E44">
        <v>11</v>
      </c>
    </row>
    <row r="45" spans="1:4" ht="12.75">
      <c r="A45">
        <v>7</v>
      </c>
      <c r="B45" t="str">
        <f t="shared" si="0"/>
        <v>68267</v>
      </c>
      <c r="C45">
        <v>6826</v>
      </c>
      <c r="D45" s="104">
        <v>0</v>
      </c>
    </row>
    <row r="46" spans="1:4" ht="12.75">
      <c r="A46">
        <v>8</v>
      </c>
      <c r="B46" t="str">
        <f t="shared" si="0"/>
        <v>68268</v>
      </c>
      <c r="C46">
        <v>6826</v>
      </c>
      <c r="D46" s="104">
        <v>1</v>
      </c>
    </row>
    <row r="47" spans="1:5" ht="12.75">
      <c r="A47">
        <v>9</v>
      </c>
      <c r="B47" t="str">
        <f t="shared" si="0"/>
        <v>68269</v>
      </c>
      <c r="C47">
        <v>6826</v>
      </c>
      <c r="D47" s="104" t="s">
        <v>4</v>
      </c>
      <c r="E47">
        <v>11</v>
      </c>
    </row>
    <row r="48" spans="1:4" ht="12.75">
      <c r="A48">
        <v>10</v>
      </c>
      <c r="B48" t="str">
        <f t="shared" si="0"/>
        <v>682610</v>
      </c>
      <c r="C48">
        <v>6826</v>
      </c>
      <c r="D48" s="104" t="s">
        <v>5</v>
      </c>
    </row>
    <row r="49" spans="1:3" ht="12.75">
      <c r="A49">
        <v>11</v>
      </c>
      <c r="B49" t="str">
        <f t="shared" si="0"/>
        <v>682611</v>
      </c>
      <c r="C49">
        <v>6826</v>
      </c>
    </row>
    <row r="50" spans="1:3" ht="12.75">
      <c r="A50">
        <v>12</v>
      </c>
      <c r="B50" t="str">
        <f t="shared" si="0"/>
        <v>682612</v>
      </c>
      <c r="C50">
        <v>6826</v>
      </c>
    </row>
    <row r="51" spans="1:3" ht="12.75">
      <c r="A51">
        <v>13</v>
      </c>
      <c r="B51" t="str">
        <f t="shared" si="0"/>
        <v>682613</v>
      </c>
      <c r="C51">
        <v>6826</v>
      </c>
    </row>
    <row r="52" spans="1:3" ht="12.75">
      <c r="A52">
        <v>14</v>
      </c>
      <c r="B52" t="str">
        <f t="shared" si="0"/>
        <v>682614</v>
      </c>
      <c r="C52">
        <v>6826</v>
      </c>
    </row>
    <row r="53" spans="1:3" ht="12.75">
      <c r="A53">
        <v>15</v>
      </c>
      <c r="B53" t="str">
        <f t="shared" si="0"/>
        <v>682615</v>
      </c>
      <c r="C53">
        <v>6826</v>
      </c>
    </row>
    <row r="54" spans="1:4" ht="12.75">
      <c r="A54">
        <v>16</v>
      </c>
      <c r="B54" t="str">
        <f t="shared" si="0"/>
        <v>682616</v>
      </c>
      <c r="C54">
        <v>6826</v>
      </c>
      <c r="D54" s="104" t="s">
        <v>4</v>
      </c>
    </row>
    <row r="55" spans="1:4" ht="12.75">
      <c r="A55">
        <v>17</v>
      </c>
      <c r="B55" t="str">
        <f t="shared" si="0"/>
        <v>682617</v>
      </c>
      <c r="C55">
        <v>6826</v>
      </c>
      <c r="D55" s="104" t="s">
        <v>5</v>
      </c>
    </row>
    <row r="56" spans="1:3" ht="12.75">
      <c r="A56">
        <v>18</v>
      </c>
      <c r="B56" t="str">
        <f t="shared" si="0"/>
        <v>682618</v>
      </c>
      <c r="C56">
        <v>6826</v>
      </c>
    </row>
    <row r="57" spans="1:3" ht="12.75">
      <c r="A57">
        <v>19</v>
      </c>
      <c r="B57" t="str">
        <f t="shared" si="0"/>
        <v>682619</v>
      </c>
      <c r="C57">
        <v>6826</v>
      </c>
    </row>
    <row r="58" spans="1:3" ht="12.75">
      <c r="A58">
        <v>20</v>
      </c>
      <c r="B58" t="str">
        <f t="shared" si="0"/>
        <v>682620</v>
      </c>
      <c r="C58">
        <v>6826</v>
      </c>
    </row>
    <row r="59" spans="1:3" ht="12.75">
      <c r="A59">
        <v>21</v>
      </c>
      <c r="B59" t="str">
        <f t="shared" si="0"/>
        <v>682621</v>
      </c>
      <c r="C59">
        <v>6826</v>
      </c>
    </row>
    <row r="60" spans="1:3" ht="12.75">
      <c r="A60">
        <v>22</v>
      </c>
      <c r="B60" t="str">
        <f t="shared" si="0"/>
        <v>682622</v>
      </c>
      <c r="C60">
        <v>6826</v>
      </c>
    </row>
    <row r="61" spans="1:4" ht="12.75">
      <c r="A61">
        <v>23</v>
      </c>
      <c r="B61" t="str">
        <f t="shared" si="0"/>
        <v>682623</v>
      </c>
      <c r="C61">
        <v>6826</v>
      </c>
      <c r="D61" s="104" t="s">
        <v>4</v>
      </c>
    </row>
    <row r="62" spans="1:4" ht="12.75">
      <c r="A62">
        <v>24</v>
      </c>
      <c r="B62" t="str">
        <f t="shared" si="0"/>
        <v>682624</v>
      </c>
      <c r="C62">
        <v>6826</v>
      </c>
      <c r="D62" s="104" t="s">
        <v>5</v>
      </c>
    </row>
    <row r="63" spans="1:3" ht="12.75">
      <c r="A63">
        <v>25</v>
      </c>
      <c r="B63" t="str">
        <f t="shared" si="0"/>
        <v>682625</v>
      </c>
      <c r="C63">
        <v>6826</v>
      </c>
    </row>
    <row r="64" spans="1:3" ht="12.75">
      <c r="A64">
        <v>26</v>
      </c>
      <c r="B64" t="str">
        <f t="shared" si="0"/>
        <v>682626</v>
      </c>
      <c r="C64">
        <v>6826</v>
      </c>
    </row>
    <row r="65" spans="1:9" ht="12.75">
      <c r="A65">
        <v>27</v>
      </c>
      <c r="B65" t="str">
        <f t="shared" si="0"/>
        <v>682627</v>
      </c>
      <c r="C65">
        <v>6826</v>
      </c>
      <c r="D65" s="104" t="s">
        <v>0</v>
      </c>
      <c r="E65" t="s">
        <v>1</v>
      </c>
      <c r="F65" t="s">
        <v>1</v>
      </c>
      <c r="G65" t="s">
        <v>1</v>
      </c>
      <c r="H65" t="s">
        <v>1</v>
      </c>
      <c r="I65">
        <v>-441</v>
      </c>
    </row>
    <row r="66" spans="1:3" ht="12.75">
      <c r="A66">
        <v>28</v>
      </c>
      <c r="B66" t="str">
        <f aca="true" t="shared" si="1" ref="B66:B129">+C66&amp;A66</f>
        <v>682628</v>
      </c>
      <c r="C66">
        <v>6826</v>
      </c>
    </row>
    <row r="67" spans="1:10" ht="12.75">
      <c r="A67">
        <v>29</v>
      </c>
      <c r="B67" t="str">
        <f t="shared" si="1"/>
        <v>682629</v>
      </c>
      <c r="C67">
        <v>6826</v>
      </c>
      <c r="D67" s="104" t="s">
        <v>0</v>
      </c>
      <c r="E67" t="s">
        <v>1</v>
      </c>
      <c r="F67" t="s">
        <v>1</v>
      </c>
      <c r="G67" t="s">
        <v>1</v>
      </c>
      <c r="H67">
        <v>329</v>
      </c>
      <c r="I67">
        <v>201</v>
      </c>
      <c r="J67">
        <v>9</v>
      </c>
    </row>
    <row r="68" spans="1:10" ht="12.75">
      <c r="A68">
        <v>30</v>
      </c>
      <c r="B68" t="str">
        <f t="shared" si="1"/>
        <v>682630</v>
      </c>
      <c r="C68">
        <v>6826</v>
      </c>
      <c r="D68" s="104" t="s">
        <v>0</v>
      </c>
      <c r="E68" t="s">
        <v>1</v>
      </c>
      <c r="F68" t="s">
        <v>1</v>
      </c>
      <c r="G68" t="s">
        <v>1</v>
      </c>
      <c r="H68">
        <v>0</v>
      </c>
      <c r="I68">
        <v>0</v>
      </c>
      <c r="J68">
        <v>0</v>
      </c>
    </row>
    <row r="69" spans="1:11" ht="12.75">
      <c r="A69">
        <v>31</v>
      </c>
      <c r="B69" t="str">
        <f t="shared" si="1"/>
        <v>682631</v>
      </c>
      <c r="C69">
        <v>6826</v>
      </c>
      <c r="D69" s="104" t="s">
        <v>0</v>
      </c>
      <c r="E69" t="s">
        <v>1</v>
      </c>
      <c r="F69" t="s">
        <v>1</v>
      </c>
      <c r="G69" t="s">
        <v>1</v>
      </c>
      <c r="H69">
        <v>0</v>
      </c>
      <c r="I69">
        <v>0</v>
      </c>
      <c r="J69">
        <v>0</v>
      </c>
      <c r="K69">
        <v>0</v>
      </c>
    </row>
    <row r="70" spans="1:11" ht="12.75">
      <c r="A70">
        <v>32</v>
      </c>
      <c r="B70" t="str">
        <f t="shared" si="1"/>
        <v>682632</v>
      </c>
      <c r="C70">
        <v>6826</v>
      </c>
      <c r="D70" s="104" t="s">
        <v>0</v>
      </c>
      <c r="E70" t="s">
        <v>1</v>
      </c>
      <c r="F70" t="s">
        <v>1</v>
      </c>
      <c r="G70" t="s">
        <v>1</v>
      </c>
      <c r="H70">
        <v>0</v>
      </c>
      <c r="I70">
        <v>0</v>
      </c>
      <c r="J70">
        <v>0</v>
      </c>
      <c r="K70">
        <v>0</v>
      </c>
    </row>
    <row r="71" spans="1:11" ht="12.75">
      <c r="A71">
        <v>33</v>
      </c>
      <c r="B71" t="str">
        <f t="shared" si="1"/>
        <v>682633</v>
      </c>
      <c r="C71">
        <v>6826</v>
      </c>
      <c r="D71" s="104" t="s">
        <v>0</v>
      </c>
      <c r="E71" t="s">
        <v>1</v>
      </c>
      <c r="F71" t="s">
        <v>1</v>
      </c>
      <c r="G71" t="s">
        <v>1</v>
      </c>
      <c r="H71">
        <v>2.856</v>
      </c>
      <c r="I71">
        <v>1.746</v>
      </c>
      <c r="J71">
        <v>0.075</v>
      </c>
      <c r="K71">
        <v>4.677</v>
      </c>
    </row>
    <row r="72" spans="1:11" ht="12.75">
      <c r="A72">
        <v>34</v>
      </c>
      <c r="B72" t="str">
        <f t="shared" si="1"/>
        <v>682634</v>
      </c>
      <c r="C72">
        <v>6826</v>
      </c>
      <c r="D72" s="104" t="s">
        <v>0</v>
      </c>
      <c r="E72" t="s">
        <v>1</v>
      </c>
      <c r="F72" t="s">
        <v>1</v>
      </c>
      <c r="G72" t="s">
        <v>1</v>
      </c>
      <c r="H72">
        <v>2.856</v>
      </c>
      <c r="I72">
        <v>1.746</v>
      </c>
      <c r="J72">
        <v>0.075</v>
      </c>
      <c r="K72">
        <v>4.677</v>
      </c>
    </row>
    <row r="73" spans="1:11" ht="12.75">
      <c r="A73">
        <v>35</v>
      </c>
      <c r="B73" t="str">
        <f t="shared" si="1"/>
        <v>682635</v>
      </c>
      <c r="C73">
        <v>6826</v>
      </c>
      <c r="D73" s="104" t="s">
        <v>0</v>
      </c>
      <c r="E73" t="s">
        <v>1</v>
      </c>
      <c r="F73" t="s">
        <v>1</v>
      </c>
      <c r="G73" t="s">
        <v>1</v>
      </c>
      <c r="H73">
        <v>2.988</v>
      </c>
      <c r="I73">
        <v>1.826</v>
      </c>
      <c r="J73">
        <v>0.078</v>
      </c>
      <c r="K73">
        <v>4.892</v>
      </c>
    </row>
    <row r="74" spans="1:11" ht="12.75">
      <c r="A74">
        <v>36</v>
      </c>
      <c r="B74" t="str">
        <f t="shared" si="1"/>
        <v>682636</v>
      </c>
      <c r="C74">
        <v>6826</v>
      </c>
      <c r="D74" s="104" t="s">
        <v>0</v>
      </c>
      <c r="E74" t="s">
        <v>1</v>
      </c>
      <c r="F74" t="s">
        <v>1</v>
      </c>
      <c r="G74" t="s">
        <v>1</v>
      </c>
      <c r="H74">
        <v>2.856</v>
      </c>
      <c r="I74">
        <v>1.746</v>
      </c>
      <c r="J74">
        <v>0.075</v>
      </c>
      <c r="K74">
        <v>4.677</v>
      </c>
    </row>
    <row r="75" spans="1:11" ht="12.75">
      <c r="A75">
        <v>37</v>
      </c>
      <c r="B75" t="str">
        <f t="shared" si="1"/>
        <v>682637</v>
      </c>
      <c r="C75">
        <v>6826</v>
      </c>
      <c r="D75" s="104" t="s">
        <v>0</v>
      </c>
      <c r="E75" t="s">
        <v>1</v>
      </c>
      <c r="F75" t="s">
        <v>358</v>
      </c>
      <c r="G75" t="s">
        <v>359</v>
      </c>
      <c r="H75" t="s">
        <v>6</v>
      </c>
      <c r="I75" t="s">
        <v>357</v>
      </c>
      <c r="J75">
        <v>8.109</v>
      </c>
      <c r="K75">
        <v>7.613</v>
      </c>
    </row>
    <row r="76" spans="1:9" ht="12.75">
      <c r="A76">
        <v>38</v>
      </c>
      <c r="B76" t="str">
        <f t="shared" si="1"/>
        <v>682638</v>
      </c>
      <c r="C76">
        <v>6826</v>
      </c>
      <c r="D76" s="104" t="s">
        <v>0</v>
      </c>
      <c r="E76" t="s">
        <v>1</v>
      </c>
      <c r="F76">
        <v>5.63</v>
      </c>
      <c r="G76">
        <v>5.57</v>
      </c>
      <c r="H76">
        <v>6.24</v>
      </c>
      <c r="I76">
        <v>7.61</v>
      </c>
    </row>
    <row r="77" spans="1:18" ht="12.75">
      <c r="A77">
        <v>1</v>
      </c>
      <c r="B77" t="str">
        <f t="shared" si="1"/>
        <v>68431</v>
      </c>
      <c r="C77">
        <v>6843</v>
      </c>
      <c r="D77" s="104" t="s">
        <v>0</v>
      </c>
      <c r="E77" t="s">
        <v>1</v>
      </c>
      <c r="F77" t="s">
        <v>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L77" t="s">
        <v>1</v>
      </c>
      <c r="M77" t="s">
        <v>1</v>
      </c>
      <c r="N77" t="s">
        <v>1</v>
      </c>
      <c r="O77" t="s">
        <v>1</v>
      </c>
      <c r="P77" t="s">
        <v>1</v>
      </c>
      <c r="Q77" t="s">
        <v>1</v>
      </c>
      <c r="R77" t="s">
        <v>360</v>
      </c>
    </row>
    <row r="78" spans="1:5" ht="12.75">
      <c r="A78">
        <v>2</v>
      </c>
      <c r="B78" t="str">
        <f t="shared" si="1"/>
        <v>68432</v>
      </c>
      <c r="C78">
        <v>6843</v>
      </c>
      <c r="D78" s="104" t="s">
        <v>0</v>
      </c>
      <c r="E78" t="s">
        <v>2</v>
      </c>
    </row>
    <row r="79" spans="1:5" ht="12.75">
      <c r="A79">
        <v>3</v>
      </c>
      <c r="B79" t="str">
        <f t="shared" si="1"/>
        <v>68433</v>
      </c>
      <c r="C79">
        <v>6843</v>
      </c>
      <c r="D79" s="104" t="s">
        <v>0</v>
      </c>
      <c r="E79" t="s">
        <v>3</v>
      </c>
    </row>
    <row r="80" spans="1:17" ht="12.75">
      <c r="A80">
        <v>4</v>
      </c>
      <c r="B80" t="str">
        <f t="shared" si="1"/>
        <v>68434</v>
      </c>
      <c r="C80">
        <v>6843</v>
      </c>
      <c r="D80" s="104">
        <v>97</v>
      </c>
      <c r="E80">
        <v>783</v>
      </c>
      <c r="F80" s="105">
        <v>29975</v>
      </c>
      <c r="G80">
        <v>3.828</v>
      </c>
      <c r="H80" t="s">
        <v>1</v>
      </c>
      <c r="I80" t="s">
        <v>1</v>
      </c>
      <c r="J80" t="s">
        <v>1</v>
      </c>
      <c r="K80" t="s">
        <v>1</v>
      </c>
      <c r="L80" t="s">
        <v>1</v>
      </c>
      <c r="M80" t="s">
        <v>1</v>
      </c>
      <c r="N80" t="s">
        <v>1</v>
      </c>
      <c r="O80">
        <v>1</v>
      </c>
      <c r="P80">
        <v>4</v>
      </c>
      <c r="Q80">
        <v>5</v>
      </c>
    </row>
    <row r="81" spans="1:17" ht="12.75">
      <c r="A81">
        <v>5</v>
      </c>
      <c r="B81" t="str">
        <f t="shared" si="1"/>
        <v>68435</v>
      </c>
      <c r="C81">
        <v>6843</v>
      </c>
      <c r="D81" s="104">
        <v>98</v>
      </c>
      <c r="E81">
        <v>706</v>
      </c>
      <c r="F81" s="105">
        <v>19387</v>
      </c>
      <c r="G81">
        <v>2.746</v>
      </c>
      <c r="H81" t="s">
        <v>1</v>
      </c>
      <c r="I81" t="s">
        <v>1</v>
      </c>
      <c r="J81" t="s">
        <v>1</v>
      </c>
      <c r="K81" t="s">
        <v>1</v>
      </c>
      <c r="L81" t="s">
        <v>1</v>
      </c>
      <c r="M81" t="s">
        <v>1</v>
      </c>
      <c r="N81" t="s">
        <v>1</v>
      </c>
      <c r="O81">
        <v>1</v>
      </c>
      <c r="P81">
        <v>2</v>
      </c>
      <c r="Q81">
        <v>3</v>
      </c>
    </row>
    <row r="82" spans="1:4" ht="12.75">
      <c r="A82">
        <v>6</v>
      </c>
      <c r="B82" t="str">
        <f t="shared" si="1"/>
        <v>68436</v>
      </c>
      <c r="C82">
        <v>6843</v>
      </c>
      <c r="D82" s="104">
        <v>99</v>
      </c>
    </row>
    <row r="83" spans="1:4" ht="12.75">
      <c r="A83">
        <v>7</v>
      </c>
      <c r="B83" t="str">
        <f t="shared" si="1"/>
        <v>68437</v>
      </c>
      <c r="C83">
        <v>6843</v>
      </c>
      <c r="D83" s="104">
        <v>0</v>
      </c>
    </row>
    <row r="84" spans="1:4" ht="12.75">
      <c r="A84">
        <v>8</v>
      </c>
      <c r="B84" t="str">
        <f t="shared" si="1"/>
        <v>68438</v>
      </c>
      <c r="C84">
        <v>6843</v>
      </c>
      <c r="D84" s="104">
        <v>1</v>
      </c>
    </row>
    <row r="85" spans="1:17" ht="12.75">
      <c r="A85">
        <v>9</v>
      </c>
      <c r="B85" t="str">
        <f t="shared" si="1"/>
        <v>68439</v>
      </c>
      <c r="C85">
        <v>6843</v>
      </c>
      <c r="D85" s="104" t="s">
        <v>4</v>
      </c>
      <c r="E85" s="105">
        <v>1489</v>
      </c>
      <c r="F85" s="105">
        <v>49362</v>
      </c>
      <c r="G85">
        <v>3.315</v>
      </c>
      <c r="H85" t="s">
        <v>1</v>
      </c>
      <c r="I85" t="s">
        <v>1</v>
      </c>
      <c r="J85" t="s">
        <v>1</v>
      </c>
      <c r="K85" t="s">
        <v>1</v>
      </c>
      <c r="L85" t="s">
        <v>1</v>
      </c>
      <c r="M85" t="s">
        <v>1</v>
      </c>
      <c r="N85" t="s">
        <v>1</v>
      </c>
      <c r="O85">
        <v>2</v>
      </c>
      <c r="P85">
        <v>6</v>
      </c>
      <c r="Q85">
        <v>8</v>
      </c>
    </row>
    <row r="86" spans="1:4" ht="12.75">
      <c r="A86">
        <v>10</v>
      </c>
      <c r="B86" t="str">
        <f t="shared" si="1"/>
        <v>684310</v>
      </c>
      <c r="C86">
        <v>6843</v>
      </c>
      <c r="D86" s="104" t="s">
        <v>5</v>
      </c>
    </row>
    <row r="87" spans="1:15" ht="12.75">
      <c r="A87">
        <v>11</v>
      </c>
      <c r="B87" t="str">
        <f t="shared" si="1"/>
        <v>684311</v>
      </c>
      <c r="C87">
        <v>6843</v>
      </c>
      <c r="D87" s="104">
        <v>97</v>
      </c>
      <c r="E87" t="s">
        <v>1</v>
      </c>
      <c r="F87" t="s">
        <v>1</v>
      </c>
      <c r="G87" t="s">
        <v>1</v>
      </c>
      <c r="H87">
        <v>720</v>
      </c>
      <c r="I87" s="105">
        <v>5468</v>
      </c>
      <c r="J87" t="s">
        <v>1</v>
      </c>
      <c r="K87" t="s">
        <v>1</v>
      </c>
      <c r="L87" t="s">
        <v>1</v>
      </c>
      <c r="M87" s="105">
        <v>2136</v>
      </c>
      <c r="N87" s="105">
        <v>7511</v>
      </c>
      <c r="O87" s="105">
        <v>14140</v>
      </c>
    </row>
    <row r="88" spans="1:15" ht="12.75">
      <c r="A88">
        <v>12</v>
      </c>
      <c r="B88" t="str">
        <f t="shared" si="1"/>
        <v>684312</v>
      </c>
      <c r="C88">
        <v>6843</v>
      </c>
      <c r="D88" s="104">
        <v>98</v>
      </c>
      <c r="E88" t="s">
        <v>1</v>
      </c>
      <c r="F88" t="s">
        <v>1</v>
      </c>
      <c r="G88" t="s">
        <v>1</v>
      </c>
      <c r="H88">
        <v>960</v>
      </c>
      <c r="I88" s="105">
        <v>5471</v>
      </c>
      <c r="J88" t="s">
        <v>1</v>
      </c>
      <c r="K88" t="s">
        <v>1</v>
      </c>
      <c r="L88" t="s">
        <v>1</v>
      </c>
      <c r="M88" s="105">
        <v>1849</v>
      </c>
      <c r="N88" s="105">
        <v>8160</v>
      </c>
      <c r="O88" s="105">
        <v>2947</v>
      </c>
    </row>
    <row r="89" spans="1:3" ht="12.75">
      <c r="A89">
        <v>13</v>
      </c>
      <c r="B89" t="str">
        <f t="shared" si="1"/>
        <v>684313</v>
      </c>
      <c r="C89">
        <v>6843</v>
      </c>
    </row>
    <row r="90" spans="1:3" ht="12.75">
      <c r="A90">
        <v>14</v>
      </c>
      <c r="B90" t="str">
        <f t="shared" si="1"/>
        <v>684314</v>
      </c>
      <c r="C90">
        <v>6843</v>
      </c>
    </row>
    <row r="91" spans="1:3" ht="12.75">
      <c r="A91">
        <v>15</v>
      </c>
      <c r="B91" t="str">
        <f t="shared" si="1"/>
        <v>684315</v>
      </c>
      <c r="C91">
        <v>6843</v>
      </c>
    </row>
    <row r="92" spans="1:15" ht="12.75">
      <c r="A92">
        <v>16</v>
      </c>
      <c r="B92" t="str">
        <f t="shared" si="1"/>
        <v>684316</v>
      </c>
      <c r="C92">
        <v>6843</v>
      </c>
      <c r="D92" s="104" t="s">
        <v>4</v>
      </c>
      <c r="E92" t="s">
        <v>1</v>
      </c>
      <c r="F92" t="s">
        <v>1</v>
      </c>
      <c r="G92" t="s">
        <v>1</v>
      </c>
      <c r="H92" s="105">
        <v>1680</v>
      </c>
      <c r="I92" s="105">
        <v>10939</v>
      </c>
      <c r="J92" t="s">
        <v>1</v>
      </c>
      <c r="K92" t="s">
        <v>1</v>
      </c>
      <c r="L92" t="s">
        <v>1</v>
      </c>
      <c r="M92" s="105">
        <v>3985</v>
      </c>
      <c r="N92" s="105">
        <v>15671</v>
      </c>
      <c r="O92" s="105">
        <v>17087</v>
      </c>
    </row>
    <row r="93" spans="1:4" ht="12.75">
      <c r="A93">
        <v>17</v>
      </c>
      <c r="B93" t="str">
        <f t="shared" si="1"/>
        <v>684317</v>
      </c>
      <c r="C93">
        <v>6843</v>
      </c>
      <c r="D93" s="104" t="s">
        <v>5</v>
      </c>
    </row>
    <row r="94" spans="1:15" ht="12.75">
      <c r="A94">
        <v>18</v>
      </c>
      <c r="B94" t="str">
        <f t="shared" si="1"/>
        <v>684318</v>
      </c>
      <c r="C94">
        <v>6843</v>
      </c>
      <c r="D94" s="104">
        <v>97</v>
      </c>
      <c r="E94" t="s">
        <v>1</v>
      </c>
      <c r="F94" t="s">
        <v>1</v>
      </c>
      <c r="G94" t="s">
        <v>1</v>
      </c>
      <c r="H94" s="105">
        <v>30110</v>
      </c>
      <c r="I94" s="105">
        <v>8240</v>
      </c>
      <c r="J94" t="s">
        <v>1</v>
      </c>
      <c r="K94" t="s">
        <v>1</v>
      </c>
      <c r="L94" t="s">
        <v>1</v>
      </c>
      <c r="M94" s="105">
        <v>14427</v>
      </c>
      <c r="N94" s="105">
        <v>18515</v>
      </c>
      <c r="O94" s="105">
        <v>2531</v>
      </c>
    </row>
    <row r="95" spans="1:15" ht="12.75">
      <c r="A95">
        <v>19</v>
      </c>
      <c r="B95" t="str">
        <f t="shared" si="1"/>
        <v>684319</v>
      </c>
      <c r="C95">
        <v>6843</v>
      </c>
      <c r="D95" s="104">
        <v>98</v>
      </c>
      <c r="E95" t="s">
        <v>1</v>
      </c>
      <c r="F95" t="s">
        <v>1</v>
      </c>
      <c r="G95" t="s">
        <v>1</v>
      </c>
      <c r="H95" s="105">
        <v>1834</v>
      </c>
      <c r="I95" s="105">
        <v>27437</v>
      </c>
      <c r="J95" t="s">
        <v>1</v>
      </c>
      <c r="K95" t="s">
        <v>1</v>
      </c>
      <c r="L95" t="s">
        <v>1</v>
      </c>
      <c r="M95" s="105">
        <v>7441</v>
      </c>
      <c r="N95" s="105">
        <v>38091</v>
      </c>
      <c r="O95" s="105">
        <v>1479</v>
      </c>
    </row>
    <row r="96" spans="1:3" ht="12.75">
      <c r="A96">
        <v>20</v>
      </c>
      <c r="B96" t="str">
        <f t="shared" si="1"/>
        <v>684320</v>
      </c>
      <c r="C96">
        <v>6843</v>
      </c>
    </row>
    <row r="97" spans="1:3" ht="12.75">
      <c r="A97">
        <v>21</v>
      </c>
      <c r="B97" t="str">
        <f t="shared" si="1"/>
        <v>684321</v>
      </c>
      <c r="C97">
        <v>6843</v>
      </c>
    </row>
    <row r="98" spans="1:3" ht="12.75">
      <c r="A98">
        <v>22</v>
      </c>
      <c r="B98" t="str">
        <f t="shared" si="1"/>
        <v>684322</v>
      </c>
      <c r="C98">
        <v>6843</v>
      </c>
    </row>
    <row r="99" spans="1:15" ht="12.75">
      <c r="A99">
        <v>23</v>
      </c>
      <c r="B99" t="str">
        <f t="shared" si="1"/>
        <v>684323</v>
      </c>
      <c r="C99">
        <v>6843</v>
      </c>
      <c r="D99" s="104" t="s">
        <v>4</v>
      </c>
      <c r="E99" t="s">
        <v>1</v>
      </c>
      <c r="F99" t="s">
        <v>1</v>
      </c>
      <c r="G99" t="s">
        <v>1</v>
      </c>
      <c r="H99" s="105">
        <v>31944</v>
      </c>
      <c r="I99" s="105">
        <v>35677</v>
      </c>
      <c r="J99" t="s">
        <v>1</v>
      </c>
      <c r="K99" t="s">
        <v>1</v>
      </c>
      <c r="L99" t="s">
        <v>1</v>
      </c>
      <c r="M99" s="105">
        <v>21868</v>
      </c>
      <c r="N99" s="105">
        <v>56606</v>
      </c>
      <c r="O99" s="105">
        <v>4010</v>
      </c>
    </row>
    <row r="100" spans="1:4" ht="12.75">
      <c r="A100">
        <v>24</v>
      </c>
      <c r="B100" t="str">
        <f t="shared" si="1"/>
        <v>684324</v>
      </c>
      <c r="C100">
        <v>6843</v>
      </c>
      <c r="D100" s="104" t="s">
        <v>5</v>
      </c>
    </row>
    <row r="101" spans="1:10" ht="12.75">
      <c r="A101">
        <v>25</v>
      </c>
      <c r="B101" t="str">
        <f t="shared" si="1"/>
        <v>684325</v>
      </c>
      <c r="C101">
        <v>6843</v>
      </c>
      <c r="D101" s="104" t="s">
        <v>0</v>
      </c>
      <c r="E101" t="s">
        <v>1</v>
      </c>
      <c r="F101" t="s">
        <v>1</v>
      </c>
      <c r="G101" t="s">
        <v>1</v>
      </c>
      <c r="H101" t="s">
        <v>1</v>
      </c>
      <c r="I101" s="105">
        <v>146095</v>
      </c>
      <c r="J101" s="105">
        <v>4010</v>
      </c>
    </row>
    <row r="102" spans="1:3" ht="12.75">
      <c r="A102">
        <v>26</v>
      </c>
      <c r="B102" t="str">
        <f t="shared" si="1"/>
        <v>684326</v>
      </c>
      <c r="C102">
        <v>6843</v>
      </c>
    </row>
    <row r="103" spans="1:9" ht="12.75">
      <c r="A103">
        <v>27</v>
      </c>
      <c r="B103" t="str">
        <f t="shared" si="1"/>
        <v>684327</v>
      </c>
      <c r="C103">
        <v>6843</v>
      </c>
      <c r="D103" s="104" t="s">
        <v>0</v>
      </c>
      <c r="E103" t="s">
        <v>1</v>
      </c>
      <c r="F103" t="s">
        <v>1</v>
      </c>
      <c r="G103" t="s">
        <v>1</v>
      </c>
      <c r="H103" s="105">
        <v>-17970</v>
      </c>
      <c r="I103" s="105">
        <v>-10838</v>
      </c>
    </row>
    <row r="104" spans="1:10" ht="12.75">
      <c r="A104">
        <v>28</v>
      </c>
      <c r="B104" t="str">
        <f t="shared" si="1"/>
        <v>684328</v>
      </c>
      <c r="C104">
        <v>6843</v>
      </c>
      <c r="D104" s="104" t="s">
        <v>0</v>
      </c>
      <c r="E104" t="s">
        <v>1</v>
      </c>
      <c r="F104" t="s">
        <v>1</v>
      </c>
      <c r="G104" t="s">
        <v>1</v>
      </c>
      <c r="H104" t="s">
        <v>1</v>
      </c>
      <c r="I104" s="105">
        <v>135257</v>
      </c>
      <c r="J104" s="105">
        <v>4010</v>
      </c>
    </row>
    <row r="105" spans="1:10" ht="12.75">
      <c r="A105">
        <v>29</v>
      </c>
      <c r="B105" t="str">
        <f t="shared" si="1"/>
        <v>684329</v>
      </c>
      <c r="C105">
        <v>6843</v>
      </c>
      <c r="D105" s="104" t="s">
        <v>0</v>
      </c>
      <c r="E105" t="s">
        <v>1</v>
      </c>
      <c r="F105" t="s">
        <v>1</v>
      </c>
      <c r="G105" t="s">
        <v>1</v>
      </c>
      <c r="H105" s="105">
        <v>49525</v>
      </c>
      <c r="I105" s="105">
        <v>30628</v>
      </c>
      <c r="J105" s="105">
        <v>1563</v>
      </c>
    </row>
    <row r="106" spans="1:10" ht="12.75">
      <c r="A106">
        <v>30</v>
      </c>
      <c r="B106" t="str">
        <f t="shared" si="1"/>
        <v>684330</v>
      </c>
      <c r="C106">
        <v>6843</v>
      </c>
      <c r="D106" s="104" t="s">
        <v>0</v>
      </c>
      <c r="E106" t="s">
        <v>1</v>
      </c>
      <c r="F106" t="s">
        <v>1</v>
      </c>
      <c r="G106" t="s">
        <v>1</v>
      </c>
      <c r="H106">
        <v>0</v>
      </c>
      <c r="I106">
        <v>0.01</v>
      </c>
      <c r="J106">
        <v>0.01</v>
      </c>
    </row>
    <row r="107" spans="1:11" ht="12.75">
      <c r="A107">
        <v>31</v>
      </c>
      <c r="B107" t="str">
        <f t="shared" si="1"/>
        <v>684331</v>
      </c>
      <c r="C107">
        <v>6843</v>
      </c>
      <c r="D107" s="104" t="s">
        <v>0</v>
      </c>
      <c r="E107" t="s">
        <v>1</v>
      </c>
      <c r="F107" t="s">
        <v>1</v>
      </c>
      <c r="G107" t="s">
        <v>1</v>
      </c>
      <c r="H107">
        <v>0</v>
      </c>
      <c r="I107">
        <v>9.084</v>
      </c>
      <c r="J107">
        <v>0.269</v>
      </c>
      <c r="K107">
        <v>9.353</v>
      </c>
    </row>
    <row r="108" spans="1:11" ht="12.75">
      <c r="A108">
        <v>32</v>
      </c>
      <c r="B108" t="str">
        <f t="shared" si="1"/>
        <v>684332</v>
      </c>
      <c r="C108">
        <v>6843</v>
      </c>
      <c r="D108" s="104" t="s">
        <v>0</v>
      </c>
      <c r="E108" t="s">
        <v>1</v>
      </c>
      <c r="F108" t="s">
        <v>1</v>
      </c>
      <c r="G108" t="s">
        <v>1</v>
      </c>
      <c r="H108">
        <v>0</v>
      </c>
      <c r="I108">
        <v>3.334</v>
      </c>
      <c r="J108">
        <v>0.226</v>
      </c>
      <c r="K108">
        <v>3.56</v>
      </c>
    </row>
    <row r="109" spans="1:11" ht="12.75">
      <c r="A109">
        <v>33</v>
      </c>
      <c r="B109" t="str">
        <f t="shared" si="1"/>
        <v>684333</v>
      </c>
      <c r="C109">
        <v>6843</v>
      </c>
      <c r="D109" s="104" t="s">
        <v>0</v>
      </c>
      <c r="E109" t="s">
        <v>1</v>
      </c>
      <c r="F109" t="s">
        <v>1</v>
      </c>
      <c r="G109" t="s">
        <v>1</v>
      </c>
      <c r="H109">
        <v>3.18</v>
      </c>
      <c r="I109">
        <v>1.967</v>
      </c>
      <c r="J109">
        <v>0.1</v>
      </c>
      <c r="K109">
        <v>5.247</v>
      </c>
    </row>
    <row r="110" spans="1:11" ht="12.75">
      <c r="A110">
        <v>34</v>
      </c>
      <c r="B110" t="str">
        <f t="shared" si="1"/>
        <v>684334</v>
      </c>
      <c r="C110">
        <v>6843</v>
      </c>
      <c r="D110" s="104" t="s">
        <v>0</v>
      </c>
      <c r="E110" t="s">
        <v>1</v>
      </c>
      <c r="F110" t="s">
        <v>1</v>
      </c>
      <c r="G110" t="s">
        <v>1</v>
      </c>
      <c r="H110">
        <v>3.18</v>
      </c>
      <c r="I110">
        <v>1.981</v>
      </c>
      <c r="J110">
        <v>0.101</v>
      </c>
      <c r="K110">
        <v>5.262</v>
      </c>
    </row>
    <row r="111" spans="1:11" ht="12.75">
      <c r="A111">
        <v>35</v>
      </c>
      <c r="B111" t="str">
        <f t="shared" si="1"/>
        <v>684335</v>
      </c>
      <c r="C111">
        <v>6843</v>
      </c>
      <c r="D111" s="104" t="s">
        <v>0</v>
      </c>
      <c r="E111" t="s">
        <v>1</v>
      </c>
      <c r="F111" t="s">
        <v>1</v>
      </c>
      <c r="G111" t="s">
        <v>1</v>
      </c>
      <c r="H111">
        <v>3.326</v>
      </c>
      <c r="I111">
        <v>2.057</v>
      </c>
      <c r="J111">
        <v>0.105</v>
      </c>
      <c r="K111">
        <v>5.488</v>
      </c>
    </row>
    <row r="112" spans="1:11" ht="12.75">
      <c r="A112">
        <v>36</v>
      </c>
      <c r="B112" t="str">
        <f t="shared" si="1"/>
        <v>684336</v>
      </c>
      <c r="C112">
        <v>6843</v>
      </c>
      <c r="D112" s="104" t="s">
        <v>0</v>
      </c>
      <c r="E112" t="s">
        <v>1</v>
      </c>
      <c r="F112" t="s">
        <v>1</v>
      </c>
      <c r="G112" t="s">
        <v>1</v>
      </c>
      <c r="H112">
        <v>3.171</v>
      </c>
      <c r="I112">
        <v>1.975</v>
      </c>
      <c r="J112">
        <v>0.101</v>
      </c>
      <c r="K112">
        <v>5.247</v>
      </c>
    </row>
    <row r="113" spans="1:11" ht="12.75">
      <c r="A113">
        <v>37</v>
      </c>
      <c r="B113" t="str">
        <f t="shared" si="1"/>
        <v>684337</v>
      </c>
      <c r="C113">
        <v>6843</v>
      </c>
      <c r="D113" s="104" t="s">
        <v>0</v>
      </c>
      <c r="E113" t="s">
        <v>1</v>
      </c>
      <c r="F113" t="s">
        <v>358</v>
      </c>
      <c r="G113" t="s">
        <v>359</v>
      </c>
      <c r="H113" t="s">
        <v>6</v>
      </c>
      <c r="I113" t="s">
        <v>357</v>
      </c>
      <c r="J113">
        <v>9.097</v>
      </c>
      <c r="K113">
        <v>8.54</v>
      </c>
    </row>
    <row r="114" spans="1:9" ht="12.75">
      <c r="A114">
        <v>38</v>
      </c>
      <c r="B114" t="str">
        <f t="shared" si="1"/>
        <v>684338</v>
      </c>
      <c r="C114">
        <v>6843</v>
      </c>
      <c r="D114" s="104" t="s">
        <v>0</v>
      </c>
      <c r="E114" t="s">
        <v>1</v>
      </c>
      <c r="F114">
        <v>6.35</v>
      </c>
      <c r="G114">
        <v>6.28</v>
      </c>
      <c r="H114">
        <v>7</v>
      </c>
      <c r="I114">
        <v>8.54</v>
      </c>
    </row>
    <row r="115" spans="1:18" ht="12.75">
      <c r="A115">
        <v>1</v>
      </c>
      <c r="B115" t="str">
        <f t="shared" si="1"/>
        <v>68721</v>
      </c>
      <c r="C115">
        <v>6872</v>
      </c>
      <c r="D115" s="104" t="s">
        <v>0</v>
      </c>
      <c r="E115" t="s">
        <v>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 t="s">
        <v>1</v>
      </c>
      <c r="O115" t="s">
        <v>1</v>
      </c>
      <c r="P115" t="s">
        <v>1</v>
      </c>
      <c r="Q115" t="s">
        <v>1</v>
      </c>
      <c r="R115" t="s">
        <v>361</v>
      </c>
    </row>
    <row r="116" spans="1:5" ht="12.75">
      <c r="A116">
        <v>2</v>
      </c>
      <c r="B116" t="str">
        <f t="shared" si="1"/>
        <v>68722</v>
      </c>
      <c r="C116">
        <v>6872</v>
      </c>
      <c r="D116" s="104" t="s">
        <v>0</v>
      </c>
      <c r="E116" t="s">
        <v>2</v>
      </c>
    </row>
    <row r="117" spans="1:5" ht="12.75">
      <c r="A117">
        <v>3</v>
      </c>
      <c r="B117" t="str">
        <f t="shared" si="1"/>
        <v>68723</v>
      </c>
      <c r="C117">
        <v>6872</v>
      </c>
      <c r="D117" s="104" t="s">
        <v>0</v>
      </c>
      <c r="E117" t="s">
        <v>3</v>
      </c>
    </row>
    <row r="118" spans="1:5" ht="12.75">
      <c r="A118">
        <v>4</v>
      </c>
      <c r="B118" t="str">
        <f t="shared" si="1"/>
        <v>68724</v>
      </c>
      <c r="C118">
        <v>6872</v>
      </c>
      <c r="D118" s="104">
        <v>97</v>
      </c>
      <c r="E118">
        <v>1</v>
      </c>
    </row>
    <row r="119" spans="1:4" ht="12.75">
      <c r="A119">
        <v>5</v>
      </c>
      <c r="B119" t="str">
        <f t="shared" si="1"/>
        <v>68725</v>
      </c>
      <c r="C119">
        <v>6872</v>
      </c>
      <c r="D119" s="104">
        <v>98</v>
      </c>
    </row>
    <row r="120" spans="1:4" ht="12.75">
      <c r="A120">
        <v>6</v>
      </c>
      <c r="B120" t="str">
        <f t="shared" si="1"/>
        <v>68726</v>
      </c>
      <c r="C120">
        <v>6872</v>
      </c>
      <c r="D120" s="104">
        <v>99</v>
      </c>
    </row>
    <row r="121" spans="1:5" ht="12.75">
      <c r="A121">
        <v>7</v>
      </c>
      <c r="B121" t="str">
        <f t="shared" si="1"/>
        <v>68727</v>
      </c>
      <c r="C121">
        <v>6872</v>
      </c>
      <c r="D121" s="104">
        <v>0</v>
      </c>
      <c r="E121">
        <v>120</v>
      </c>
    </row>
    <row r="122" spans="1:5" ht="12.75">
      <c r="A122">
        <v>8</v>
      </c>
      <c r="B122" t="str">
        <f t="shared" si="1"/>
        <v>68728</v>
      </c>
      <c r="C122">
        <v>6872</v>
      </c>
      <c r="D122" s="104">
        <v>1</v>
      </c>
      <c r="E122">
        <v>22</v>
      </c>
    </row>
    <row r="123" spans="1:5" ht="12.75">
      <c r="A123">
        <v>9</v>
      </c>
      <c r="B123" t="str">
        <f t="shared" si="1"/>
        <v>68729</v>
      </c>
      <c r="C123">
        <v>6872</v>
      </c>
      <c r="D123" s="104" t="s">
        <v>4</v>
      </c>
      <c r="E123">
        <v>143</v>
      </c>
    </row>
    <row r="124" spans="1:4" ht="12.75">
      <c r="A124">
        <v>10</v>
      </c>
      <c r="B124" t="str">
        <f t="shared" si="1"/>
        <v>687210</v>
      </c>
      <c r="C124">
        <v>6872</v>
      </c>
      <c r="D124" s="104" t="s">
        <v>5</v>
      </c>
    </row>
    <row r="125" spans="1:3" ht="12.75">
      <c r="A125">
        <v>11</v>
      </c>
      <c r="B125" t="str">
        <f t="shared" si="1"/>
        <v>687211</v>
      </c>
      <c r="C125">
        <v>6872</v>
      </c>
    </row>
    <row r="126" spans="1:3" ht="12.75">
      <c r="A126">
        <v>12</v>
      </c>
      <c r="B126" t="str">
        <f t="shared" si="1"/>
        <v>687212</v>
      </c>
      <c r="C126">
        <v>6872</v>
      </c>
    </row>
    <row r="127" spans="1:3" ht="12.75">
      <c r="A127">
        <v>13</v>
      </c>
      <c r="B127" t="str">
        <f t="shared" si="1"/>
        <v>687213</v>
      </c>
      <c r="C127">
        <v>6872</v>
      </c>
    </row>
    <row r="128" spans="1:3" ht="12.75">
      <c r="A128">
        <v>14</v>
      </c>
      <c r="B128" t="str">
        <f t="shared" si="1"/>
        <v>687214</v>
      </c>
      <c r="C128">
        <v>6872</v>
      </c>
    </row>
    <row r="129" spans="1:3" ht="12.75">
      <c r="A129">
        <v>15</v>
      </c>
      <c r="B129" t="str">
        <f t="shared" si="1"/>
        <v>687215</v>
      </c>
      <c r="C129">
        <v>6872</v>
      </c>
    </row>
    <row r="130" spans="1:4" ht="12.75">
      <c r="A130">
        <v>16</v>
      </c>
      <c r="B130" t="str">
        <f aca="true" t="shared" si="2" ref="B130:B193">+C130&amp;A130</f>
        <v>687216</v>
      </c>
      <c r="C130">
        <v>6872</v>
      </c>
      <c r="D130" s="104" t="s">
        <v>4</v>
      </c>
    </row>
    <row r="131" spans="1:4" ht="12.75">
      <c r="A131">
        <v>17</v>
      </c>
      <c r="B131" t="str">
        <f t="shared" si="2"/>
        <v>687217</v>
      </c>
      <c r="C131">
        <v>6872</v>
      </c>
      <c r="D131" s="104" t="s">
        <v>5</v>
      </c>
    </row>
    <row r="132" spans="1:3" ht="12.75">
      <c r="A132">
        <v>18</v>
      </c>
      <c r="B132" t="str">
        <f t="shared" si="2"/>
        <v>687218</v>
      </c>
      <c r="C132">
        <v>6872</v>
      </c>
    </row>
    <row r="133" spans="1:3" ht="12.75">
      <c r="A133">
        <v>19</v>
      </c>
      <c r="B133" t="str">
        <f t="shared" si="2"/>
        <v>687219</v>
      </c>
      <c r="C133">
        <v>6872</v>
      </c>
    </row>
    <row r="134" spans="1:3" ht="12.75">
      <c r="A134">
        <v>20</v>
      </c>
      <c r="B134" t="str">
        <f t="shared" si="2"/>
        <v>687220</v>
      </c>
      <c r="C134">
        <v>6872</v>
      </c>
    </row>
    <row r="135" spans="1:3" ht="12.75">
      <c r="A135">
        <v>21</v>
      </c>
      <c r="B135" t="str">
        <f t="shared" si="2"/>
        <v>687221</v>
      </c>
      <c r="C135">
        <v>6872</v>
      </c>
    </row>
    <row r="136" spans="1:3" ht="12.75">
      <c r="A136">
        <v>22</v>
      </c>
      <c r="B136" t="str">
        <f t="shared" si="2"/>
        <v>687222</v>
      </c>
      <c r="C136">
        <v>6872</v>
      </c>
    </row>
    <row r="137" spans="1:4" ht="12.75">
      <c r="A137">
        <v>23</v>
      </c>
      <c r="B137" t="str">
        <f t="shared" si="2"/>
        <v>687223</v>
      </c>
      <c r="C137">
        <v>6872</v>
      </c>
      <c r="D137" s="104" t="s">
        <v>4</v>
      </c>
    </row>
    <row r="138" spans="1:4" ht="12.75">
      <c r="A138">
        <v>24</v>
      </c>
      <c r="B138" t="str">
        <f t="shared" si="2"/>
        <v>687224</v>
      </c>
      <c r="C138">
        <v>6872</v>
      </c>
      <c r="D138" s="104" t="s">
        <v>5</v>
      </c>
    </row>
    <row r="139" spans="1:3" ht="12.75">
      <c r="A139">
        <v>25</v>
      </c>
      <c r="B139" t="str">
        <f t="shared" si="2"/>
        <v>687225</v>
      </c>
      <c r="C139">
        <v>6872</v>
      </c>
    </row>
    <row r="140" spans="1:3" ht="12.75">
      <c r="A140">
        <v>26</v>
      </c>
      <c r="B140" t="str">
        <f t="shared" si="2"/>
        <v>687226</v>
      </c>
      <c r="C140">
        <v>6872</v>
      </c>
    </row>
    <row r="141" spans="1:10" ht="12.75">
      <c r="A141">
        <v>27</v>
      </c>
      <c r="B141" t="str">
        <f t="shared" si="2"/>
        <v>687227</v>
      </c>
      <c r="C141">
        <v>6872</v>
      </c>
      <c r="D141" s="104" t="s">
        <v>0</v>
      </c>
      <c r="E141" t="s">
        <v>1</v>
      </c>
      <c r="F141" t="s">
        <v>1</v>
      </c>
      <c r="G141" t="s">
        <v>1</v>
      </c>
      <c r="H141" s="105">
        <v>1447</v>
      </c>
      <c r="I141" s="105">
        <v>-1136</v>
      </c>
      <c r="J141">
        <v>2</v>
      </c>
    </row>
    <row r="142" spans="1:10" ht="12.75">
      <c r="A142">
        <v>28</v>
      </c>
      <c r="B142" t="str">
        <f t="shared" si="2"/>
        <v>687228</v>
      </c>
      <c r="C142">
        <v>6872</v>
      </c>
      <c r="D142" s="104" t="s">
        <v>0</v>
      </c>
      <c r="E142" t="s">
        <v>1</v>
      </c>
      <c r="F142" t="s">
        <v>1</v>
      </c>
      <c r="G142" t="s">
        <v>1</v>
      </c>
      <c r="H142" s="105">
        <v>1447</v>
      </c>
      <c r="I142" t="s">
        <v>1</v>
      </c>
      <c r="J142">
        <v>2</v>
      </c>
    </row>
    <row r="143" spans="1:10" ht="12.75">
      <c r="A143">
        <v>29</v>
      </c>
      <c r="B143" t="str">
        <f t="shared" si="2"/>
        <v>687229</v>
      </c>
      <c r="C143">
        <v>6872</v>
      </c>
      <c r="D143" s="104" t="s">
        <v>0</v>
      </c>
      <c r="E143" t="s">
        <v>1</v>
      </c>
      <c r="F143" t="s">
        <v>1</v>
      </c>
      <c r="G143" t="s">
        <v>1</v>
      </c>
      <c r="H143" s="105">
        <v>6034</v>
      </c>
      <c r="I143" s="105">
        <v>3683</v>
      </c>
      <c r="J143">
        <v>160</v>
      </c>
    </row>
    <row r="144" spans="1:10" ht="12.75">
      <c r="A144">
        <v>30</v>
      </c>
      <c r="B144" t="str">
        <f t="shared" si="2"/>
        <v>687230</v>
      </c>
      <c r="C144">
        <v>6872</v>
      </c>
      <c r="D144" s="104" t="s">
        <v>0</v>
      </c>
      <c r="E144" t="s">
        <v>1</v>
      </c>
      <c r="F144" t="s">
        <v>1</v>
      </c>
      <c r="G144" t="s">
        <v>1</v>
      </c>
      <c r="H144">
        <v>0</v>
      </c>
      <c r="I144">
        <v>0</v>
      </c>
      <c r="J144">
        <v>0</v>
      </c>
    </row>
    <row r="145" spans="1:11" ht="12.75">
      <c r="A145">
        <v>31</v>
      </c>
      <c r="B145" t="str">
        <f t="shared" si="2"/>
        <v>687231</v>
      </c>
      <c r="C145">
        <v>6872</v>
      </c>
      <c r="D145" s="104" t="s">
        <v>0</v>
      </c>
      <c r="E145" t="s">
        <v>1</v>
      </c>
      <c r="F145" t="s">
        <v>1</v>
      </c>
      <c r="G145" t="s">
        <v>1</v>
      </c>
      <c r="H145">
        <v>1.196</v>
      </c>
      <c r="I145">
        <v>0</v>
      </c>
      <c r="J145">
        <v>0.002</v>
      </c>
      <c r="K145">
        <v>1.198</v>
      </c>
    </row>
    <row r="146" spans="1:11" ht="12.75">
      <c r="A146">
        <v>32</v>
      </c>
      <c r="B146" t="str">
        <f t="shared" si="2"/>
        <v>687232</v>
      </c>
      <c r="C146">
        <v>6872</v>
      </c>
      <c r="D146" s="104" t="s">
        <v>0</v>
      </c>
      <c r="E146" t="s">
        <v>1</v>
      </c>
      <c r="F146" t="s">
        <v>1</v>
      </c>
      <c r="G146" t="s">
        <v>1</v>
      </c>
      <c r="H146">
        <v>1.404</v>
      </c>
      <c r="I146">
        <v>0</v>
      </c>
      <c r="J146">
        <v>0.002</v>
      </c>
      <c r="K146">
        <v>1.406</v>
      </c>
    </row>
    <row r="147" spans="1:11" ht="12.75">
      <c r="A147">
        <v>33</v>
      </c>
      <c r="B147" t="str">
        <f t="shared" si="2"/>
        <v>687233</v>
      </c>
      <c r="C147">
        <v>6872</v>
      </c>
      <c r="D147" s="104" t="s">
        <v>0</v>
      </c>
      <c r="E147" t="s">
        <v>1</v>
      </c>
      <c r="F147" t="s">
        <v>1</v>
      </c>
      <c r="G147" t="s">
        <v>1</v>
      </c>
      <c r="H147">
        <v>4.034</v>
      </c>
      <c r="I147">
        <v>2.462</v>
      </c>
      <c r="J147">
        <v>0.107</v>
      </c>
      <c r="K147">
        <v>6.603</v>
      </c>
    </row>
    <row r="148" spans="1:11" ht="12.75">
      <c r="A148">
        <v>34</v>
      </c>
      <c r="B148" t="str">
        <f t="shared" si="2"/>
        <v>687234</v>
      </c>
      <c r="C148">
        <v>6872</v>
      </c>
      <c r="D148" s="104" t="s">
        <v>0</v>
      </c>
      <c r="E148" t="s">
        <v>1</v>
      </c>
      <c r="F148" t="s">
        <v>1</v>
      </c>
      <c r="G148" t="s">
        <v>1</v>
      </c>
      <c r="H148">
        <v>4.034</v>
      </c>
      <c r="I148">
        <v>2.462</v>
      </c>
      <c r="J148">
        <v>0.107</v>
      </c>
      <c r="K148">
        <v>6.603</v>
      </c>
    </row>
    <row r="149" spans="1:11" ht="12.75">
      <c r="A149">
        <v>35</v>
      </c>
      <c r="B149" t="str">
        <f t="shared" si="2"/>
        <v>687235</v>
      </c>
      <c r="C149">
        <v>6872</v>
      </c>
      <c r="D149" s="104" t="s">
        <v>0</v>
      </c>
      <c r="E149" t="s">
        <v>1</v>
      </c>
      <c r="F149" t="s">
        <v>1</v>
      </c>
      <c r="G149" t="s">
        <v>1</v>
      </c>
      <c r="H149">
        <v>4.22</v>
      </c>
      <c r="I149">
        <v>2.575</v>
      </c>
      <c r="J149">
        <v>0.112</v>
      </c>
      <c r="K149">
        <v>6.907</v>
      </c>
    </row>
    <row r="150" spans="1:11" ht="12.75">
      <c r="A150">
        <v>36</v>
      </c>
      <c r="B150" t="str">
        <f t="shared" si="2"/>
        <v>687236</v>
      </c>
      <c r="C150">
        <v>6872</v>
      </c>
      <c r="D150" s="104" t="s">
        <v>0</v>
      </c>
      <c r="E150" t="s">
        <v>1</v>
      </c>
      <c r="F150" t="s">
        <v>1</v>
      </c>
      <c r="G150" t="s">
        <v>1</v>
      </c>
      <c r="H150">
        <v>4.034</v>
      </c>
      <c r="I150">
        <v>2.462</v>
      </c>
      <c r="J150">
        <v>0.107</v>
      </c>
      <c r="K150">
        <v>6.603</v>
      </c>
    </row>
    <row r="151" spans="1:11" ht="12.75">
      <c r="A151">
        <v>37</v>
      </c>
      <c r="B151" t="str">
        <f t="shared" si="2"/>
        <v>687237</v>
      </c>
      <c r="C151">
        <v>6872</v>
      </c>
      <c r="D151" s="104" t="s">
        <v>0</v>
      </c>
      <c r="E151" t="s">
        <v>1</v>
      </c>
      <c r="F151" t="s">
        <v>358</v>
      </c>
      <c r="G151" t="s">
        <v>359</v>
      </c>
      <c r="H151" t="s">
        <v>6</v>
      </c>
      <c r="I151" t="s">
        <v>357</v>
      </c>
      <c r="J151">
        <v>11.448</v>
      </c>
      <c r="K151">
        <v>10.748</v>
      </c>
    </row>
    <row r="152" spans="1:9" ht="12.75">
      <c r="A152">
        <v>38</v>
      </c>
      <c r="B152" t="str">
        <f t="shared" si="2"/>
        <v>687238</v>
      </c>
      <c r="C152">
        <v>6872</v>
      </c>
      <c r="D152" s="104" t="s">
        <v>0</v>
      </c>
      <c r="E152" t="s">
        <v>1</v>
      </c>
      <c r="F152">
        <v>7.95</v>
      </c>
      <c r="G152">
        <v>7.87</v>
      </c>
      <c r="H152">
        <v>8.81</v>
      </c>
      <c r="I152">
        <v>10.75</v>
      </c>
    </row>
    <row r="153" spans="1:18" ht="12.75">
      <c r="A153">
        <v>1</v>
      </c>
      <c r="B153" t="str">
        <f t="shared" si="2"/>
        <v>73091</v>
      </c>
      <c r="C153">
        <v>7309</v>
      </c>
      <c r="D153" s="104" t="s">
        <v>0</v>
      </c>
      <c r="E153" t="s">
        <v>1</v>
      </c>
      <c r="F153" t="s">
        <v>1</v>
      </c>
      <c r="G153" t="s">
        <v>1</v>
      </c>
      <c r="H153" t="s">
        <v>1</v>
      </c>
      <c r="I153" t="s">
        <v>1</v>
      </c>
      <c r="J153" t="s">
        <v>1</v>
      </c>
      <c r="K153" t="s">
        <v>1</v>
      </c>
      <c r="L153" t="s">
        <v>1</v>
      </c>
      <c r="M153" t="s">
        <v>1</v>
      </c>
      <c r="N153" t="s">
        <v>1</v>
      </c>
      <c r="O153" t="s">
        <v>1</v>
      </c>
      <c r="P153" t="s">
        <v>1</v>
      </c>
      <c r="Q153" t="s">
        <v>1</v>
      </c>
      <c r="R153" t="s">
        <v>362</v>
      </c>
    </row>
    <row r="154" spans="1:5" ht="12.75">
      <c r="A154">
        <v>2</v>
      </c>
      <c r="B154" t="str">
        <f t="shared" si="2"/>
        <v>73092</v>
      </c>
      <c r="C154">
        <v>7309</v>
      </c>
      <c r="D154" s="104" t="s">
        <v>0</v>
      </c>
      <c r="E154" t="s">
        <v>2</v>
      </c>
    </row>
    <row r="155" spans="1:5" ht="12.75">
      <c r="A155">
        <v>3</v>
      </c>
      <c r="B155" t="str">
        <f t="shared" si="2"/>
        <v>73093</v>
      </c>
      <c r="C155">
        <v>7309</v>
      </c>
      <c r="D155" s="104" t="s">
        <v>0</v>
      </c>
      <c r="E155" t="s">
        <v>3</v>
      </c>
    </row>
    <row r="156" spans="1:17" ht="12.75">
      <c r="A156">
        <v>4</v>
      </c>
      <c r="B156" t="str">
        <f t="shared" si="2"/>
        <v>73094</v>
      </c>
      <c r="C156">
        <v>7309</v>
      </c>
      <c r="D156" s="104">
        <v>97</v>
      </c>
      <c r="E156" s="105">
        <v>1705</v>
      </c>
      <c r="F156" s="105">
        <v>204445</v>
      </c>
      <c r="G156">
        <v>11.99</v>
      </c>
      <c r="H156" t="s">
        <v>1</v>
      </c>
      <c r="I156" t="s">
        <v>1</v>
      </c>
      <c r="J156" t="s">
        <v>1</v>
      </c>
      <c r="K156" t="s">
        <v>1</v>
      </c>
      <c r="L156" t="s">
        <v>1</v>
      </c>
      <c r="M156" t="s">
        <v>1</v>
      </c>
      <c r="N156" t="s">
        <v>1</v>
      </c>
      <c r="O156" t="s">
        <v>1</v>
      </c>
      <c r="P156">
        <v>14</v>
      </c>
      <c r="Q156">
        <v>14</v>
      </c>
    </row>
    <row r="157" spans="1:17" ht="12.75">
      <c r="A157">
        <v>5</v>
      </c>
      <c r="B157" t="str">
        <f t="shared" si="2"/>
        <v>73095</v>
      </c>
      <c r="C157">
        <v>7309</v>
      </c>
      <c r="D157" s="104">
        <v>98</v>
      </c>
      <c r="E157">
        <v>504</v>
      </c>
      <c r="F157" s="105">
        <v>271089</v>
      </c>
      <c r="G157">
        <v>53.787</v>
      </c>
      <c r="H157" t="s">
        <v>1</v>
      </c>
      <c r="I157" t="s">
        <v>1</v>
      </c>
      <c r="J157" t="s">
        <v>1</v>
      </c>
      <c r="K157" t="s">
        <v>1</v>
      </c>
      <c r="L157" t="s">
        <v>1</v>
      </c>
      <c r="M157" t="s">
        <v>1</v>
      </c>
      <c r="N157">
        <v>2</v>
      </c>
      <c r="O157">
        <v>4</v>
      </c>
      <c r="P157">
        <v>5</v>
      </c>
      <c r="Q157">
        <v>11</v>
      </c>
    </row>
    <row r="158" spans="1:17" ht="12.75">
      <c r="A158">
        <v>6</v>
      </c>
      <c r="B158" t="str">
        <f t="shared" si="2"/>
        <v>73096</v>
      </c>
      <c r="C158">
        <v>7309</v>
      </c>
      <c r="D158" s="104">
        <v>99</v>
      </c>
      <c r="E158">
        <v>970</v>
      </c>
      <c r="F158" s="105">
        <v>223672</v>
      </c>
      <c r="G158">
        <v>23.058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>
        <v>8</v>
      </c>
      <c r="P158">
        <v>3</v>
      </c>
      <c r="Q158">
        <v>11</v>
      </c>
    </row>
    <row r="159" spans="1:17" ht="12.75">
      <c r="A159">
        <v>7</v>
      </c>
      <c r="B159" t="str">
        <f t="shared" si="2"/>
        <v>73097</v>
      </c>
      <c r="C159">
        <v>7309</v>
      </c>
      <c r="D159" s="104">
        <v>0</v>
      </c>
      <c r="E159" s="105">
        <v>3387</v>
      </c>
      <c r="F159" s="105">
        <v>107088</v>
      </c>
      <c r="G159">
        <v>3.161</v>
      </c>
      <c r="H159" t="s">
        <v>1</v>
      </c>
      <c r="I159" t="s">
        <v>1</v>
      </c>
      <c r="J159" t="s">
        <v>1</v>
      </c>
      <c r="K159" t="s">
        <v>1</v>
      </c>
      <c r="L159" t="s">
        <v>1</v>
      </c>
      <c r="M159" t="s">
        <v>1</v>
      </c>
      <c r="N159" t="s">
        <v>1</v>
      </c>
      <c r="O159">
        <v>2</v>
      </c>
      <c r="P159">
        <v>2</v>
      </c>
      <c r="Q159">
        <v>4</v>
      </c>
    </row>
    <row r="160" spans="1:17" ht="12.75">
      <c r="A160">
        <v>8</v>
      </c>
      <c r="B160" t="str">
        <f t="shared" si="2"/>
        <v>73098</v>
      </c>
      <c r="C160">
        <v>7309</v>
      </c>
      <c r="D160" s="104">
        <v>1</v>
      </c>
      <c r="E160" s="105">
        <v>8112</v>
      </c>
      <c r="F160" s="105">
        <v>496723</v>
      </c>
      <c r="G160">
        <v>6.123</v>
      </c>
      <c r="H160" t="s">
        <v>1</v>
      </c>
      <c r="I160" t="s">
        <v>1</v>
      </c>
      <c r="J160" t="s">
        <v>1</v>
      </c>
      <c r="K160" t="s">
        <v>1</v>
      </c>
      <c r="L160" t="s">
        <v>1</v>
      </c>
      <c r="M160" t="s">
        <v>1</v>
      </c>
      <c r="N160">
        <v>3</v>
      </c>
      <c r="O160">
        <v>9</v>
      </c>
      <c r="P160" t="s">
        <v>1</v>
      </c>
      <c r="Q160">
        <v>12</v>
      </c>
    </row>
    <row r="161" spans="1:17" ht="12.75">
      <c r="A161">
        <v>9</v>
      </c>
      <c r="B161" t="str">
        <f t="shared" si="2"/>
        <v>73099</v>
      </c>
      <c r="C161">
        <v>7309</v>
      </c>
      <c r="D161" s="104" t="s">
        <v>4</v>
      </c>
      <c r="E161" s="105">
        <v>14678</v>
      </c>
      <c r="F161" s="105">
        <v>1303017</v>
      </c>
      <c r="G161">
        <v>8.877</v>
      </c>
      <c r="H161" t="s">
        <v>1</v>
      </c>
      <c r="I161" t="s">
        <v>1</v>
      </c>
      <c r="J161" t="s">
        <v>1</v>
      </c>
      <c r="K161" t="s">
        <v>1</v>
      </c>
      <c r="L161" t="s">
        <v>1</v>
      </c>
      <c r="M161" t="s">
        <v>1</v>
      </c>
      <c r="N161">
        <v>5</v>
      </c>
      <c r="O161">
        <v>23</v>
      </c>
      <c r="P161">
        <v>24</v>
      </c>
      <c r="Q161">
        <v>52</v>
      </c>
    </row>
    <row r="162" spans="1:4" ht="12.75">
      <c r="A162">
        <v>10</v>
      </c>
      <c r="B162" t="str">
        <f t="shared" si="2"/>
        <v>730910</v>
      </c>
      <c r="C162">
        <v>7309</v>
      </c>
      <c r="D162" s="104" t="s">
        <v>5</v>
      </c>
    </row>
    <row r="163" spans="1:15" ht="12.75">
      <c r="A163">
        <v>11</v>
      </c>
      <c r="B163" t="str">
        <f t="shared" si="2"/>
        <v>730911</v>
      </c>
      <c r="C163">
        <v>7309</v>
      </c>
      <c r="D163" s="104">
        <v>97</v>
      </c>
      <c r="E163" t="s">
        <v>1</v>
      </c>
      <c r="F163" t="s">
        <v>1</v>
      </c>
      <c r="G163" t="s">
        <v>1</v>
      </c>
      <c r="H163" t="s">
        <v>1</v>
      </c>
      <c r="I163" s="105">
        <v>144507</v>
      </c>
      <c r="J163" t="s">
        <v>1</v>
      </c>
      <c r="K163" t="s">
        <v>1</v>
      </c>
      <c r="L163" t="s">
        <v>1</v>
      </c>
      <c r="M163" t="s">
        <v>1</v>
      </c>
      <c r="N163" s="105">
        <v>44998</v>
      </c>
      <c r="O163" s="105">
        <v>14940</v>
      </c>
    </row>
    <row r="164" spans="1:15" ht="12.75">
      <c r="A164">
        <v>12</v>
      </c>
      <c r="B164" t="str">
        <f t="shared" si="2"/>
        <v>730912</v>
      </c>
      <c r="C164">
        <v>7309</v>
      </c>
      <c r="D164" s="104">
        <v>98</v>
      </c>
      <c r="E164" t="s">
        <v>1</v>
      </c>
      <c r="F164" t="s">
        <v>1</v>
      </c>
      <c r="G164" s="105">
        <v>120260</v>
      </c>
      <c r="H164" s="105">
        <v>75355</v>
      </c>
      <c r="I164" s="105">
        <v>14166</v>
      </c>
      <c r="J164" t="s">
        <v>1</v>
      </c>
      <c r="K164" t="s">
        <v>1</v>
      </c>
      <c r="L164" s="105">
        <v>38575</v>
      </c>
      <c r="M164" s="105">
        <v>15746</v>
      </c>
      <c r="N164" s="105">
        <v>4074</v>
      </c>
      <c r="O164" s="105">
        <v>2913</v>
      </c>
    </row>
    <row r="165" spans="1:15" ht="12.75">
      <c r="A165">
        <v>13</v>
      </c>
      <c r="B165" t="str">
        <f t="shared" si="2"/>
        <v>730913</v>
      </c>
      <c r="C165">
        <v>7309</v>
      </c>
      <c r="D165" s="104">
        <v>99</v>
      </c>
      <c r="E165" t="s">
        <v>1</v>
      </c>
      <c r="F165" t="s">
        <v>1</v>
      </c>
      <c r="G165" t="s">
        <v>1</v>
      </c>
      <c r="H165" s="105">
        <v>125333</v>
      </c>
      <c r="I165" s="105">
        <v>6986</v>
      </c>
      <c r="J165" t="s">
        <v>1</v>
      </c>
      <c r="K165" t="s">
        <v>1</v>
      </c>
      <c r="L165" t="s">
        <v>1</v>
      </c>
      <c r="M165" s="105">
        <v>81702</v>
      </c>
      <c r="N165" s="105">
        <v>6513</v>
      </c>
      <c r="O165" s="105">
        <v>3138</v>
      </c>
    </row>
    <row r="166" spans="1:15" ht="12.75">
      <c r="A166">
        <v>14</v>
      </c>
      <c r="B166" t="str">
        <f t="shared" si="2"/>
        <v>730914</v>
      </c>
      <c r="C166">
        <v>7309</v>
      </c>
      <c r="D166" s="104">
        <v>0</v>
      </c>
      <c r="E166" t="s">
        <v>1</v>
      </c>
      <c r="F166" t="s">
        <v>1</v>
      </c>
      <c r="G166" t="s">
        <v>1</v>
      </c>
      <c r="H166" s="105">
        <v>60586</v>
      </c>
      <c r="I166" s="105">
        <v>13874</v>
      </c>
      <c r="J166" t="s">
        <v>1</v>
      </c>
      <c r="K166" t="s">
        <v>1</v>
      </c>
      <c r="L166" t="s">
        <v>1</v>
      </c>
      <c r="M166" s="105">
        <v>23895</v>
      </c>
      <c r="N166" s="105">
        <v>7882</v>
      </c>
      <c r="O166">
        <v>851</v>
      </c>
    </row>
    <row r="167" spans="1:15" ht="12.75">
      <c r="A167">
        <v>15</v>
      </c>
      <c r="B167" t="str">
        <f t="shared" si="2"/>
        <v>730915</v>
      </c>
      <c r="C167">
        <v>7309</v>
      </c>
      <c r="D167" s="104">
        <v>1</v>
      </c>
      <c r="E167" t="s">
        <v>1</v>
      </c>
      <c r="F167" t="s">
        <v>1</v>
      </c>
      <c r="G167" s="105">
        <v>237241</v>
      </c>
      <c r="H167" s="105">
        <v>110816</v>
      </c>
      <c r="I167" t="s">
        <v>1</v>
      </c>
      <c r="J167" t="s">
        <v>1</v>
      </c>
      <c r="K167" t="s">
        <v>1</v>
      </c>
      <c r="L167" s="105">
        <v>63550</v>
      </c>
      <c r="M167" s="105">
        <v>78489</v>
      </c>
      <c r="N167" t="s">
        <v>1</v>
      </c>
      <c r="O167" s="105">
        <v>6627</v>
      </c>
    </row>
    <row r="168" spans="1:15" ht="12.75">
      <c r="A168">
        <v>16</v>
      </c>
      <c r="B168" t="str">
        <f t="shared" si="2"/>
        <v>730916</v>
      </c>
      <c r="C168">
        <v>7309</v>
      </c>
      <c r="D168" s="104" t="s">
        <v>4</v>
      </c>
      <c r="E168" t="s">
        <v>1</v>
      </c>
      <c r="F168" t="s">
        <v>1</v>
      </c>
      <c r="G168" s="105">
        <v>357501</v>
      </c>
      <c r="H168" s="105">
        <v>372090</v>
      </c>
      <c r="I168" s="105">
        <v>179533</v>
      </c>
      <c r="J168" t="s">
        <v>1</v>
      </c>
      <c r="K168" t="s">
        <v>1</v>
      </c>
      <c r="L168" s="105">
        <v>102125</v>
      </c>
      <c r="M168" s="105">
        <v>199832</v>
      </c>
      <c r="N168" s="105">
        <v>63467</v>
      </c>
      <c r="O168" s="105">
        <v>28469</v>
      </c>
    </row>
    <row r="169" spans="1:4" ht="12.75">
      <c r="A169">
        <v>17</v>
      </c>
      <c r="B169" t="str">
        <f t="shared" si="2"/>
        <v>730917</v>
      </c>
      <c r="C169">
        <v>7309</v>
      </c>
      <c r="D169" s="104" t="s">
        <v>5</v>
      </c>
    </row>
    <row r="170" spans="1:15" ht="12.75">
      <c r="A170">
        <v>18</v>
      </c>
      <c r="B170" t="str">
        <f t="shared" si="2"/>
        <v>730918</v>
      </c>
      <c r="C170">
        <v>7309</v>
      </c>
      <c r="D170" s="104">
        <v>97</v>
      </c>
      <c r="E170" t="s">
        <v>1</v>
      </c>
      <c r="F170" t="s">
        <v>1</v>
      </c>
      <c r="G170" t="s">
        <v>1</v>
      </c>
      <c r="H170" t="s">
        <v>1</v>
      </c>
      <c r="I170" s="105">
        <v>217773</v>
      </c>
      <c r="J170" t="s">
        <v>1</v>
      </c>
      <c r="K170" t="s">
        <v>1</v>
      </c>
      <c r="L170" t="s">
        <v>1</v>
      </c>
      <c r="M170" t="s">
        <v>1</v>
      </c>
      <c r="N170" s="105">
        <v>110920</v>
      </c>
      <c r="O170" s="105">
        <v>2674</v>
      </c>
    </row>
    <row r="171" spans="1:15" ht="12.75">
      <c r="A171">
        <v>19</v>
      </c>
      <c r="B171" t="str">
        <f t="shared" si="2"/>
        <v>730919</v>
      </c>
      <c r="C171">
        <v>7309</v>
      </c>
      <c r="D171" s="104">
        <v>98</v>
      </c>
      <c r="E171" t="s">
        <v>1</v>
      </c>
      <c r="F171" t="s">
        <v>1</v>
      </c>
      <c r="G171" s="105">
        <v>226089</v>
      </c>
      <c r="H171" s="105">
        <v>143928</v>
      </c>
      <c r="I171" s="105">
        <v>71041</v>
      </c>
      <c r="J171" t="s">
        <v>1</v>
      </c>
      <c r="K171" t="s">
        <v>1</v>
      </c>
      <c r="L171" s="105">
        <v>94283</v>
      </c>
      <c r="M171" s="105">
        <v>63380</v>
      </c>
      <c r="N171" s="105">
        <v>19013</v>
      </c>
      <c r="O171" s="105">
        <v>1462</v>
      </c>
    </row>
    <row r="172" spans="1:15" ht="12.75">
      <c r="A172">
        <v>20</v>
      </c>
      <c r="B172" t="str">
        <f t="shared" si="2"/>
        <v>730920</v>
      </c>
      <c r="C172">
        <v>7309</v>
      </c>
      <c r="D172" s="104">
        <v>99</v>
      </c>
      <c r="E172" t="s">
        <v>1</v>
      </c>
      <c r="F172" t="s">
        <v>1</v>
      </c>
      <c r="G172" t="s">
        <v>1</v>
      </c>
      <c r="H172" s="105">
        <v>291525</v>
      </c>
      <c r="I172" s="105">
        <v>62944</v>
      </c>
      <c r="J172" t="s">
        <v>1</v>
      </c>
      <c r="K172" t="s">
        <v>1</v>
      </c>
      <c r="L172" t="s">
        <v>1</v>
      </c>
      <c r="M172" s="105">
        <v>141777</v>
      </c>
      <c r="N172" s="105">
        <v>35791</v>
      </c>
      <c r="O172" s="105">
        <v>2388</v>
      </c>
    </row>
    <row r="173" spans="1:15" ht="12.75">
      <c r="A173">
        <v>21</v>
      </c>
      <c r="B173" t="str">
        <f t="shared" si="2"/>
        <v>730921</v>
      </c>
      <c r="C173">
        <v>7309</v>
      </c>
      <c r="D173" s="104">
        <v>0</v>
      </c>
      <c r="E173" t="s">
        <v>1</v>
      </c>
      <c r="F173" t="s">
        <v>1</v>
      </c>
      <c r="G173" t="s">
        <v>1</v>
      </c>
      <c r="H173" s="105">
        <v>22170</v>
      </c>
      <c r="I173" s="105">
        <v>13791</v>
      </c>
      <c r="J173" t="s">
        <v>1</v>
      </c>
      <c r="K173" t="s">
        <v>1</v>
      </c>
      <c r="L173" t="s">
        <v>1</v>
      </c>
      <c r="M173" s="105">
        <v>11882</v>
      </c>
      <c r="N173" s="105">
        <v>8236</v>
      </c>
      <c r="O173" s="105">
        <v>2934</v>
      </c>
    </row>
    <row r="174" spans="1:15" ht="12.75">
      <c r="A174">
        <v>22</v>
      </c>
      <c r="B174" t="str">
        <f t="shared" si="2"/>
        <v>730922</v>
      </c>
      <c r="C174">
        <v>7309</v>
      </c>
      <c r="D174" s="104">
        <v>1</v>
      </c>
      <c r="E174" t="s">
        <v>1</v>
      </c>
      <c r="F174" t="s">
        <v>1</v>
      </c>
      <c r="G174" s="105">
        <v>226244</v>
      </c>
      <c r="H174" s="105">
        <v>291251</v>
      </c>
      <c r="I174">
        <v>622</v>
      </c>
      <c r="J174" t="s">
        <v>1</v>
      </c>
      <c r="K174" t="s">
        <v>1</v>
      </c>
      <c r="L174" s="105">
        <v>94152</v>
      </c>
      <c r="M174" s="105">
        <v>141856</v>
      </c>
      <c r="N174">
        <v>281</v>
      </c>
      <c r="O174" s="105">
        <v>12300</v>
      </c>
    </row>
    <row r="175" spans="1:15" ht="12.75">
      <c r="A175">
        <v>23</v>
      </c>
      <c r="B175" t="str">
        <f t="shared" si="2"/>
        <v>730923</v>
      </c>
      <c r="C175">
        <v>7309</v>
      </c>
      <c r="D175" s="104" t="s">
        <v>4</v>
      </c>
      <c r="E175" t="s">
        <v>1</v>
      </c>
      <c r="F175" t="s">
        <v>1</v>
      </c>
      <c r="G175" s="105">
        <v>452333</v>
      </c>
      <c r="H175" s="105">
        <v>748874</v>
      </c>
      <c r="I175" s="105">
        <v>366171</v>
      </c>
      <c r="J175" t="s">
        <v>1</v>
      </c>
      <c r="K175" t="s">
        <v>1</v>
      </c>
      <c r="L175" s="105">
        <v>188435</v>
      </c>
      <c r="M175" s="105">
        <v>358895</v>
      </c>
      <c r="N175" s="105">
        <v>174241</v>
      </c>
      <c r="O175" s="105">
        <v>21758</v>
      </c>
    </row>
    <row r="176" spans="1:4" ht="12.75">
      <c r="A176">
        <v>24</v>
      </c>
      <c r="B176" t="str">
        <f t="shared" si="2"/>
        <v>730924</v>
      </c>
      <c r="C176">
        <v>7309</v>
      </c>
      <c r="D176" s="104" t="s">
        <v>5</v>
      </c>
    </row>
    <row r="177" spans="1:10" ht="12.75">
      <c r="A177">
        <v>25</v>
      </c>
      <c r="B177" t="str">
        <f t="shared" si="2"/>
        <v>730925</v>
      </c>
      <c r="C177">
        <v>7309</v>
      </c>
      <c r="D177" s="104" t="s">
        <v>0</v>
      </c>
      <c r="E177" t="s">
        <v>1</v>
      </c>
      <c r="F177" t="s">
        <v>1</v>
      </c>
      <c r="G177" t="s">
        <v>1</v>
      </c>
      <c r="H177" s="105">
        <v>640768</v>
      </c>
      <c r="I177" s="105">
        <v>1648181</v>
      </c>
      <c r="J177" s="105">
        <v>21758</v>
      </c>
    </row>
    <row r="178" spans="1:3" ht="12.75">
      <c r="A178">
        <v>26</v>
      </c>
      <c r="B178" t="str">
        <f t="shared" si="2"/>
        <v>730926</v>
      </c>
      <c r="C178">
        <v>7309</v>
      </c>
    </row>
    <row r="179" spans="1:10" ht="12.75">
      <c r="A179">
        <v>27</v>
      </c>
      <c r="B179" t="str">
        <f t="shared" si="2"/>
        <v>730927</v>
      </c>
      <c r="C179">
        <v>7309</v>
      </c>
      <c r="D179" s="104" t="s">
        <v>0</v>
      </c>
      <c r="E179" t="s">
        <v>1</v>
      </c>
      <c r="F179" t="s">
        <v>1</v>
      </c>
      <c r="G179" t="s">
        <v>1</v>
      </c>
      <c r="H179" s="105">
        <v>67146</v>
      </c>
      <c r="I179" s="105">
        <v>-282656</v>
      </c>
      <c r="J179">
        <v>141</v>
      </c>
    </row>
    <row r="180" spans="1:10" ht="12.75">
      <c r="A180">
        <v>28</v>
      </c>
      <c r="B180" t="str">
        <f t="shared" si="2"/>
        <v>730928</v>
      </c>
      <c r="C180">
        <v>7309</v>
      </c>
      <c r="D180" s="104" t="s">
        <v>0</v>
      </c>
      <c r="E180" t="s">
        <v>1</v>
      </c>
      <c r="F180" t="s">
        <v>1</v>
      </c>
      <c r="G180" t="s">
        <v>1</v>
      </c>
      <c r="H180" s="105">
        <v>707914</v>
      </c>
      <c r="I180" s="105">
        <v>1365525</v>
      </c>
      <c r="J180" s="105">
        <v>21899</v>
      </c>
    </row>
    <row r="181" spans="1:10" ht="12.75">
      <c r="A181">
        <v>29</v>
      </c>
      <c r="B181" t="str">
        <f t="shared" si="2"/>
        <v>730929</v>
      </c>
      <c r="C181">
        <v>7309</v>
      </c>
      <c r="D181" s="104" t="s">
        <v>0</v>
      </c>
      <c r="E181" t="s">
        <v>1</v>
      </c>
      <c r="F181" t="s">
        <v>1</v>
      </c>
      <c r="G181" t="s">
        <v>1</v>
      </c>
      <c r="H181" s="105">
        <v>1693549</v>
      </c>
      <c r="I181" s="105">
        <v>1073109</v>
      </c>
      <c r="J181" s="105">
        <v>44620</v>
      </c>
    </row>
    <row r="182" spans="1:10" ht="12.75">
      <c r="A182">
        <v>30</v>
      </c>
      <c r="B182" t="str">
        <f t="shared" si="2"/>
        <v>730930</v>
      </c>
      <c r="C182">
        <v>7309</v>
      </c>
      <c r="D182" s="104" t="s">
        <v>0</v>
      </c>
      <c r="E182" t="s">
        <v>1</v>
      </c>
      <c r="F182" t="s">
        <v>1</v>
      </c>
      <c r="G182" t="s">
        <v>1</v>
      </c>
      <c r="H182">
        <v>0.01</v>
      </c>
      <c r="I182">
        <v>0.03</v>
      </c>
      <c r="J182">
        <v>0.03</v>
      </c>
    </row>
    <row r="183" spans="1:11" ht="12.75">
      <c r="A183">
        <v>31</v>
      </c>
      <c r="B183" t="str">
        <f t="shared" si="2"/>
        <v>730931</v>
      </c>
      <c r="C183">
        <v>7309</v>
      </c>
      <c r="D183" s="104" t="s">
        <v>0</v>
      </c>
      <c r="E183" t="s">
        <v>1</v>
      </c>
      <c r="F183" t="s">
        <v>1</v>
      </c>
      <c r="G183" t="s">
        <v>1</v>
      </c>
      <c r="H183">
        <v>10.782</v>
      </c>
      <c r="I183">
        <v>20.797</v>
      </c>
      <c r="J183">
        <v>0.334</v>
      </c>
      <c r="K183">
        <v>31.913</v>
      </c>
    </row>
    <row r="184" spans="1:11" ht="12.75">
      <c r="A184">
        <v>32</v>
      </c>
      <c r="B184" t="str">
        <f t="shared" si="2"/>
        <v>730932</v>
      </c>
      <c r="C184">
        <v>7309</v>
      </c>
      <c r="D184" s="104" t="s">
        <v>0</v>
      </c>
      <c r="E184" t="s">
        <v>1</v>
      </c>
      <c r="F184" t="s">
        <v>1</v>
      </c>
      <c r="G184" t="s">
        <v>1</v>
      </c>
      <c r="H184">
        <v>12.658</v>
      </c>
      <c r="I184">
        <v>7.632</v>
      </c>
      <c r="J184">
        <v>0.281</v>
      </c>
      <c r="K184">
        <v>20.571</v>
      </c>
    </row>
    <row r="185" spans="1:11" ht="12.75">
      <c r="A185">
        <v>33</v>
      </c>
      <c r="B185" t="str">
        <f t="shared" si="2"/>
        <v>730933</v>
      </c>
      <c r="C185">
        <v>7309</v>
      </c>
      <c r="D185" s="104" t="s">
        <v>0</v>
      </c>
      <c r="E185" t="s">
        <v>1</v>
      </c>
      <c r="F185" t="s">
        <v>1</v>
      </c>
      <c r="G185" t="s">
        <v>1</v>
      </c>
      <c r="H185">
        <v>11.03</v>
      </c>
      <c r="I185">
        <v>6.989</v>
      </c>
      <c r="J185">
        <v>0.291</v>
      </c>
      <c r="K185">
        <v>18.31</v>
      </c>
    </row>
    <row r="186" spans="1:11" ht="12.75">
      <c r="A186">
        <v>34</v>
      </c>
      <c r="B186" t="str">
        <f t="shared" si="2"/>
        <v>730934</v>
      </c>
      <c r="C186">
        <v>7309</v>
      </c>
      <c r="D186" s="104" t="s">
        <v>0</v>
      </c>
      <c r="E186" t="s">
        <v>1</v>
      </c>
      <c r="F186" t="s">
        <v>1</v>
      </c>
      <c r="G186" t="s">
        <v>1</v>
      </c>
      <c r="H186">
        <v>11.046</v>
      </c>
      <c r="I186">
        <v>7.008</v>
      </c>
      <c r="J186">
        <v>0.291</v>
      </c>
      <c r="K186">
        <v>18.345</v>
      </c>
    </row>
    <row r="187" spans="1:11" ht="12.75">
      <c r="A187">
        <v>35</v>
      </c>
      <c r="B187" t="str">
        <f t="shared" si="2"/>
        <v>730935</v>
      </c>
      <c r="C187">
        <v>7309</v>
      </c>
      <c r="D187" s="104" t="s">
        <v>0</v>
      </c>
      <c r="E187" t="s">
        <v>1</v>
      </c>
      <c r="F187" t="s">
        <v>1</v>
      </c>
      <c r="G187" t="s">
        <v>1</v>
      </c>
      <c r="H187">
        <v>11.538</v>
      </c>
      <c r="I187">
        <v>7.311</v>
      </c>
      <c r="J187">
        <v>0.304</v>
      </c>
      <c r="K187">
        <v>19.153</v>
      </c>
    </row>
    <row r="188" spans="1:11" ht="12.75">
      <c r="A188">
        <v>36</v>
      </c>
      <c r="B188" t="str">
        <f t="shared" si="2"/>
        <v>730936</v>
      </c>
      <c r="C188">
        <v>7309</v>
      </c>
      <c r="D188" s="104" t="s">
        <v>0</v>
      </c>
      <c r="E188" t="s">
        <v>1</v>
      </c>
      <c r="F188" t="s">
        <v>1</v>
      </c>
      <c r="G188" t="s">
        <v>1</v>
      </c>
      <c r="H188">
        <v>11.046</v>
      </c>
      <c r="I188">
        <v>7.008</v>
      </c>
      <c r="J188">
        <v>0.291</v>
      </c>
      <c r="K188">
        <v>18.345</v>
      </c>
    </row>
    <row r="189" spans="1:11" ht="12.75">
      <c r="A189">
        <v>37</v>
      </c>
      <c r="B189" t="str">
        <f t="shared" si="2"/>
        <v>730937</v>
      </c>
      <c r="C189">
        <v>7309</v>
      </c>
      <c r="D189" s="104" t="s">
        <v>0</v>
      </c>
      <c r="E189" t="s">
        <v>1</v>
      </c>
      <c r="F189" t="s">
        <v>358</v>
      </c>
      <c r="G189" t="s">
        <v>359</v>
      </c>
      <c r="H189" t="s">
        <v>6</v>
      </c>
      <c r="I189" t="s">
        <v>357</v>
      </c>
      <c r="J189">
        <v>31.808</v>
      </c>
      <c r="K189">
        <v>29.805</v>
      </c>
    </row>
    <row r="190" spans="1:9" ht="12.75">
      <c r="A190">
        <v>38</v>
      </c>
      <c r="B190" t="str">
        <f t="shared" si="2"/>
        <v>730938</v>
      </c>
      <c r="C190">
        <v>7309</v>
      </c>
      <c r="D190" s="104" t="s">
        <v>0</v>
      </c>
      <c r="E190" t="s">
        <v>1</v>
      </c>
      <c r="F190">
        <v>21.85</v>
      </c>
      <c r="G190">
        <v>21.71</v>
      </c>
      <c r="H190">
        <v>24.43</v>
      </c>
      <c r="I190">
        <v>29.81</v>
      </c>
    </row>
    <row r="191" spans="1:18" ht="12.75">
      <c r="A191">
        <v>1</v>
      </c>
      <c r="B191" t="str">
        <f t="shared" si="2"/>
        <v>73131</v>
      </c>
      <c r="C191">
        <v>7313</v>
      </c>
      <c r="D191" s="104" t="s">
        <v>0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 t="s">
        <v>1</v>
      </c>
      <c r="N191" t="s">
        <v>1</v>
      </c>
      <c r="O191" t="s">
        <v>1</v>
      </c>
      <c r="P191" t="s">
        <v>1</v>
      </c>
      <c r="Q191" t="s">
        <v>1</v>
      </c>
      <c r="R191" t="s">
        <v>363</v>
      </c>
    </row>
    <row r="192" spans="1:5" ht="12.75">
      <c r="A192">
        <v>2</v>
      </c>
      <c r="B192" t="str">
        <f t="shared" si="2"/>
        <v>73132</v>
      </c>
      <c r="C192">
        <v>7313</v>
      </c>
      <c r="D192" s="104" t="s">
        <v>0</v>
      </c>
      <c r="E192" t="s">
        <v>2</v>
      </c>
    </row>
    <row r="193" spans="1:5" ht="12.75">
      <c r="A193">
        <v>3</v>
      </c>
      <c r="B193" t="str">
        <f t="shared" si="2"/>
        <v>73133</v>
      </c>
      <c r="C193">
        <v>7313</v>
      </c>
      <c r="D193" s="104" t="s">
        <v>0</v>
      </c>
      <c r="E193" t="s">
        <v>3</v>
      </c>
    </row>
    <row r="194" spans="1:5" ht="12.75">
      <c r="A194">
        <v>4</v>
      </c>
      <c r="B194" t="str">
        <f aca="true" t="shared" si="3" ref="B194:B257">+C194&amp;A194</f>
        <v>73134</v>
      </c>
      <c r="C194">
        <v>7313</v>
      </c>
      <c r="D194" s="104">
        <v>97</v>
      </c>
      <c r="E194">
        <v>162</v>
      </c>
    </row>
    <row r="195" spans="1:17" ht="12.75">
      <c r="A195">
        <v>5</v>
      </c>
      <c r="B195" t="str">
        <f t="shared" si="3"/>
        <v>73135</v>
      </c>
      <c r="C195">
        <v>7313</v>
      </c>
      <c r="D195" s="104">
        <v>98</v>
      </c>
      <c r="E195">
        <v>88</v>
      </c>
      <c r="F195">
        <v>514</v>
      </c>
      <c r="G195">
        <v>0.584</v>
      </c>
      <c r="H195" t="s">
        <v>1</v>
      </c>
      <c r="I195" t="s">
        <v>1</v>
      </c>
      <c r="J195" t="s">
        <v>1</v>
      </c>
      <c r="K195" t="s">
        <v>1</v>
      </c>
      <c r="L195" t="s">
        <v>1</v>
      </c>
      <c r="M195" t="s">
        <v>1</v>
      </c>
      <c r="N195" t="s">
        <v>1</v>
      </c>
      <c r="O195" t="s">
        <v>1</v>
      </c>
      <c r="P195">
        <v>1</v>
      </c>
      <c r="Q195">
        <v>1</v>
      </c>
    </row>
    <row r="196" spans="1:5" ht="12.75">
      <c r="A196">
        <v>6</v>
      </c>
      <c r="B196" t="str">
        <f t="shared" si="3"/>
        <v>73136</v>
      </c>
      <c r="C196">
        <v>7313</v>
      </c>
      <c r="D196" s="104">
        <v>99</v>
      </c>
      <c r="E196">
        <v>106</v>
      </c>
    </row>
    <row r="197" spans="1:5" ht="12.75">
      <c r="A197">
        <v>7</v>
      </c>
      <c r="B197" t="str">
        <f t="shared" si="3"/>
        <v>73137</v>
      </c>
      <c r="C197">
        <v>7313</v>
      </c>
      <c r="D197" s="104">
        <v>0</v>
      </c>
      <c r="E197">
        <v>128</v>
      </c>
    </row>
    <row r="198" spans="1:5" ht="12.75">
      <c r="A198">
        <v>8</v>
      </c>
      <c r="B198" t="str">
        <f t="shared" si="3"/>
        <v>73138</v>
      </c>
      <c r="C198">
        <v>7313</v>
      </c>
      <c r="D198" s="104">
        <v>1</v>
      </c>
      <c r="E198">
        <v>156</v>
      </c>
    </row>
    <row r="199" spans="1:17" ht="12.75">
      <c r="A199">
        <v>9</v>
      </c>
      <c r="B199" t="str">
        <f t="shared" si="3"/>
        <v>73139</v>
      </c>
      <c r="C199">
        <v>7313</v>
      </c>
      <c r="D199" s="104" t="s">
        <v>4</v>
      </c>
      <c r="E199">
        <v>640</v>
      </c>
      <c r="F199">
        <v>514</v>
      </c>
      <c r="G199">
        <v>0.08</v>
      </c>
      <c r="H199" t="s">
        <v>1</v>
      </c>
      <c r="I199" t="s">
        <v>1</v>
      </c>
      <c r="J199" t="s">
        <v>1</v>
      </c>
      <c r="K199" t="s">
        <v>1</v>
      </c>
      <c r="L199" t="s">
        <v>1</v>
      </c>
      <c r="M199" t="s">
        <v>1</v>
      </c>
      <c r="N199" t="s">
        <v>1</v>
      </c>
      <c r="O199" t="s">
        <v>1</v>
      </c>
      <c r="P199">
        <v>1</v>
      </c>
      <c r="Q199">
        <v>1</v>
      </c>
    </row>
    <row r="200" spans="1:4" ht="12.75">
      <c r="A200">
        <v>10</v>
      </c>
      <c r="B200" t="str">
        <f t="shared" si="3"/>
        <v>731310</v>
      </c>
      <c r="C200">
        <v>7313</v>
      </c>
      <c r="D200" s="104" t="s">
        <v>5</v>
      </c>
    </row>
    <row r="201" spans="1:3" ht="12.75">
      <c r="A201">
        <v>11</v>
      </c>
      <c r="B201" t="str">
        <f t="shared" si="3"/>
        <v>731311</v>
      </c>
      <c r="C201">
        <v>7313</v>
      </c>
    </row>
    <row r="202" spans="1:14" ht="12.75">
      <c r="A202">
        <v>12</v>
      </c>
      <c r="B202" t="str">
        <f t="shared" si="3"/>
        <v>731312</v>
      </c>
      <c r="C202">
        <v>7313</v>
      </c>
      <c r="D202" s="104">
        <v>98</v>
      </c>
      <c r="E202" t="s">
        <v>1</v>
      </c>
      <c r="F202" t="s">
        <v>1</v>
      </c>
      <c r="G202" t="s">
        <v>1</v>
      </c>
      <c r="H202" t="s">
        <v>1</v>
      </c>
      <c r="I202">
        <v>411</v>
      </c>
      <c r="J202" t="s">
        <v>1</v>
      </c>
      <c r="K202" t="s">
        <v>1</v>
      </c>
      <c r="L202" t="s">
        <v>1</v>
      </c>
      <c r="M202" t="s">
        <v>1</v>
      </c>
      <c r="N202">
        <v>103</v>
      </c>
    </row>
    <row r="203" spans="1:3" ht="12.75">
      <c r="A203">
        <v>13</v>
      </c>
      <c r="B203" t="str">
        <f t="shared" si="3"/>
        <v>731313</v>
      </c>
      <c r="C203">
        <v>7313</v>
      </c>
    </row>
    <row r="204" spans="1:3" ht="12.75">
      <c r="A204">
        <v>14</v>
      </c>
      <c r="B204" t="str">
        <f t="shared" si="3"/>
        <v>731314</v>
      </c>
      <c r="C204">
        <v>7313</v>
      </c>
    </row>
    <row r="205" spans="1:3" ht="12.75">
      <c r="A205">
        <v>15</v>
      </c>
      <c r="B205" t="str">
        <f t="shared" si="3"/>
        <v>731315</v>
      </c>
      <c r="C205">
        <v>7313</v>
      </c>
    </row>
    <row r="206" spans="1:14" ht="12.75">
      <c r="A206">
        <v>16</v>
      </c>
      <c r="B206" t="str">
        <f t="shared" si="3"/>
        <v>731316</v>
      </c>
      <c r="C206">
        <v>7313</v>
      </c>
      <c r="D206" s="104" t="s">
        <v>4</v>
      </c>
      <c r="E206" t="s">
        <v>1</v>
      </c>
      <c r="F206" t="s">
        <v>1</v>
      </c>
      <c r="G206" t="s">
        <v>1</v>
      </c>
      <c r="H206" t="s">
        <v>1</v>
      </c>
      <c r="I206">
        <v>411</v>
      </c>
      <c r="J206" t="s">
        <v>1</v>
      </c>
      <c r="K206" t="s">
        <v>1</v>
      </c>
      <c r="L206" t="s">
        <v>1</v>
      </c>
      <c r="M206" t="s">
        <v>1</v>
      </c>
      <c r="N206">
        <v>103</v>
      </c>
    </row>
    <row r="207" spans="1:4" ht="12.75">
      <c r="A207">
        <v>17</v>
      </c>
      <c r="B207" t="str">
        <f t="shared" si="3"/>
        <v>731317</v>
      </c>
      <c r="C207">
        <v>7313</v>
      </c>
      <c r="D207" s="104" t="s">
        <v>5</v>
      </c>
    </row>
    <row r="208" spans="1:3" ht="12.75">
      <c r="A208">
        <v>18</v>
      </c>
      <c r="B208" t="str">
        <f t="shared" si="3"/>
        <v>731318</v>
      </c>
      <c r="C208">
        <v>7313</v>
      </c>
    </row>
    <row r="209" spans="1:14" ht="12.75">
      <c r="A209">
        <v>19</v>
      </c>
      <c r="B209" t="str">
        <f t="shared" si="3"/>
        <v>731319</v>
      </c>
      <c r="C209">
        <v>7313</v>
      </c>
      <c r="D209" s="104">
        <v>98</v>
      </c>
      <c r="E209" t="s">
        <v>1</v>
      </c>
      <c r="F209" t="s">
        <v>1</v>
      </c>
      <c r="G209" t="s">
        <v>1</v>
      </c>
      <c r="H209" t="s">
        <v>1</v>
      </c>
      <c r="I209" s="105">
        <v>2063</v>
      </c>
      <c r="J209" t="s">
        <v>1</v>
      </c>
      <c r="K209" t="s">
        <v>1</v>
      </c>
      <c r="L209" t="s">
        <v>1</v>
      </c>
      <c r="M209" t="s">
        <v>1</v>
      </c>
      <c r="N209">
        <v>483</v>
      </c>
    </row>
    <row r="210" spans="1:3" ht="12.75">
      <c r="A210">
        <v>20</v>
      </c>
      <c r="B210" t="str">
        <f t="shared" si="3"/>
        <v>731320</v>
      </c>
      <c r="C210">
        <v>7313</v>
      </c>
    </row>
    <row r="211" spans="1:3" ht="12.75">
      <c r="A211">
        <v>21</v>
      </c>
      <c r="B211" t="str">
        <f t="shared" si="3"/>
        <v>731321</v>
      </c>
      <c r="C211">
        <v>7313</v>
      </c>
    </row>
    <row r="212" spans="1:3" ht="12.75">
      <c r="A212">
        <v>22</v>
      </c>
      <c r="B212" t="str">
        <f t="shared" si="3"/>
        <v>731322</v>
      </c>
      <c r="C212">
        <v>7313</v>
      </c>
    </row>
    <row r="213" spans="1:14" ht="12.75">
      <c r="A213">
        <v>23</v>
      </c>
      <c r="B213" t="str">
        <f t="shared" si="3"/>
        <v>731323</v>
      </c>
      <c r="C213">
        <v>7313</v>
      </c>
      <c r="D213" s="104" t="s">
        <v>4</v>
      </c>
      <c r="E213" t="s">
        <v>1</v>
      </c>
      <c r="F213" t="s">
        <v>1</v>
      </c>
      <c r="G213" t="s">
        <v>1</v>
      </c>
      <c r="H213" t="s">
        <v>1</v>
      </c>
      <c r="I213" s="105">
        <v>2063</v>
      </c>
      <c r="J213" t="s">
        <v>1</v>
      </c>
      <c r="K213" t="s">
        <v>1</v>
      </c>
      <c r="L213" t="s">
        <v>1</v>
      </c>
      <c r="M213" t="s">
        <v>1</v>
      </c>
      <c r="N213">
        <v>483</v>
      </c>
    </row>
    <row r="214" spans="1:4" ht="12.75">
      <c r="A214">
        <v>24</v>
      </c>
      <c r="B214" t="str">
        <f t="shared" si="3"/>
        <v>731324</v>
      </c>
      <c r="C214">
        <v>7313</v>
      </c>
      <c r="D214" s="104" t="s">
        <v>5</v>
      </c>
    </row>
    <row r="215" spans="1:9" ht="12.75">
      <c r="A215">
        <v>25</v>
      </c>
      <c r="B215" t="str">
        <f t="shared" si="3"/>
        <v>731325</v>
      </c>
      <c r="C215">
        <v>7313</v>
      </c>
      <c r="D215" s="104" t="s">
        <v>0</v>
      </c>
      <c r="E215" t="s">
        <v>1</v>
      </c>
      <c r="F215" t="s">
        <v>1</v>
      </c>
      <c r="G215" t="s">
        <v>1</v>
      </c>
      <c r="H215" t="s">
        <v>1</v>
      </c>
      <c r="I215" s="105">
        <v>2546</v>
      </c>
    </row>
    <row r="216" spans="1:3" ht="12.75">
      <c r="A216">
        <v>26</v>
      </c>
      <c r="B216" t="str">
        <f t="shared" si="3"/>
        <v>731326</v>
      </c>
      <c r="C216">
        <v>7313</v>
      </c>
    </row>
    <row r="217" spans="1:10" ht="12.75">
      <c r="A217">
        <v>27</v>
      </c>
      <c r="B217" t="str">
        <f t="shared" si="3"/>
        <v>731327</v>
      </c>
      <c r="C217">
        <v>7313</v>
      </c>
      <c r="D217" s="104" t="s">
        <v>0</v>
      </c>
      <c r="E217" t="s">
        <v>1</v>
      </c>
      <c r="F217" t="s">
        <v>1</v>
      </c>
      <c r="G217" t="s">
        <v>1</v>
      </c>
      <c r="H217" s="105">
        <v>-1326</v>
      </c>
      <c r="I217" s="105">
        <v>-9082</v>
      </c>
      <c r="J217">
        <v>2</v>
      </c>
    </row>
    <row r="218" spans="1:10" ht="12.75">
      <c r="A218">
        <v>28</v>
      </c>
      <c r="B218" t="str">
        <f t="shared" si="3"/>
        <v>731328</v>
      </c>
      <c r="C218">
        <v>7313</v>
      </c>
      <c r="D218" s="104" t="s">
        <v>0</v>
      </c>
      <c r="E218" t="s">
        <v>1</v>
      </c>
      <c r="F218" t="s">
        <v>1</v>
      </c>
      <c r="G218" t="s">
        <v>1</v>
      </c>
      <c r="H218" t="s">
        <v>1</v>
      </c>
      <c r="I218" t="s">
        <v>1</v>
      </c>
      <c r="J218">
        <v>2</v>
      </c>
    </row>
    <row r="219" spans="1:10" ht="12.75">
      <c r="A219">
        <v>29</v>
      </c>
      <c r="B219" t="str">
        <f t="shared" si="3"/>
        <v>731329</v>
      </c>
      <c r="C219">
        <v>7313</v>
      </c>
      <c r="D219" s="104" t="s">
        <v>0</v>
      </c>
      <c r="E219" t="s">
        <v>1</v>
      </c>
      <c r="F219" t="s">
        <v>1</v>
      </c>
      <c r="G219" t="s">
        <v>1</v>
      </c>
      <c r="H219" s="105">
        <v>27570</v>
      </c>
      <c r="I219" s="105">
        <v>16512</v>
      </c>
      <c r="J219">
        <v>723</v>
      </c>
    </row>
    <row r="220" spans="1:10" ht="12.75">
      <c r="A220">
        <v>30</v>
      </c>
      <c r="B220" t="str">
        <f t="shared" si="3"/>
        <v>731330</v>
      </c>
      <c r="C220">
        <v>7313</v>
      </c>
      <c r="D220" s="104" t="s">
        <v>0</v>
      </c>
      <c r="E220" t="s">
        <v>1</v>
      </c>
      <c r="F220" t="s">
        <v>1</v>
      </c>
      <c r="G220" t="s">
        <v>1</v>
      </c>
      <c r="H220">
        <v>0</v>
      </c>
      <c r="I220">
        <v>0</v>
      </c>
      <c r="J220">
        <v>0.01</v>
      </c>
    </row>
    <row r="221" spans="1:11" ht="12.75">
      <c r="A221">
        <v>31</v>
      </c>
      <c r="B221" t="str">
        <f t="shared" si="3"/>
        <v>731331</v>
      </c>
      <c r="C221">
        <v>7313</v>
      </c>
      <c r="D221" s="104" t="s">
        <v>0</v>
      </c>
      <c r="E221" t="s">
        <v>1</v>
      </c>
      <c r="F221" t="s">
        <v>1</v>
      </c>
      <c r="G221" t="s">
        <v>1</v>
      </c>
      <c r="H221">
        <v>0</v>
      </c>
      <c r="I221">
        <v>0</v>
      </c>
      <c r="J221">
        <v>0</v>
      </c>
      <c r="K221">
        <v>0</v>
      </c>
    </row>
    <row r="222" spans="1:11" ht="12.75">
      <c r="A222">
        <v>32</v>
      </c>
      <c r="B222" t="str">
        <f t="shared" si="3"/>
        <v>731332</v>
      </c>
      <c r="C222">
        <v>7313</v>
      </c>
      <c r="D222" s="104" t="s">
        <v>0</v>
      </c>
      <c r="E222" t="s">
        <v>1</v>
      </c>
      <c r="F222" t="s">
        <v>1</v>
      </c>
      <c r="G222" t="s">
        <v>1</v>
      </c>
      <c r="H222">
        <v>0</v>
      </c>
      <c r="I222">
        <v>0</v>
      </c>
      <c r="J222">
        <v>0</v>
      </c>
      <c r="K222">
        <v>0</v>
      </c>
    </row>
    <row r="223" spans="1:11" ht="12.75">
      <c r="A223">
        <v>33</v>
      </c>
      <c r="B223" t="str">
        <f t="shared" si="3"/>
        <v>731333</v>
      </c>
      <c r="C223">
        <v>7313</v>
      </c>
      <c r="D223" s="104" t="s">
        <v>0</v>
      </c>
      <c r="E223" t="s">
        <v>1</v>
      </c>
      <c r="F223" t="s">
        <v>1</v>
      </c>
      <c r="G223" t="s">
        <v>1</v>
      </c>
      <c r="H223">
        <v>4.118</v>
      </c>
      <c r="I223">
        <v>2.467</v>
      </c>
      <c r="J223">
        <v>0.108</v>
      </c>
      <c r="K223">
        <v>6.693</v>
      </c>
    </row>
    <row r="224" spans="1:11" ht="12.75">
      <c r="A224">
        <v>34</v>
      </c>
      <c r="B224" t="str">
        <f t="shared" si="3"/>
        <v>731334</v>
      </c>
      <c r="C224">
        <v>7313</v>
      </c>
      <c r="D224" s="104" t="s">
        <v>0</v>
      </c>
      <c r="E224" t="s">
        <v>1</v>
      </c>
      <c r="F224" t="s">
        <v>1</v>
      </c>
      <c r="G224" t="s">
        <v>1</v>
      </c>
      <c r="H224">
        <v>4.118</v>
      </c>
      <c r="I224">
        <v>2.467</v>
      </c>
      <c r="J224">
        <v>0.107</v>
      </c>
      <c r="K224">
        <v>6.692</v>
      </c>
    </row>
    <row r="225" spans="1:11" ht="12.75">
      <c r="A225">
        <v>35</v>
      </c>
      <c r="B225" t="str">
        <f t="shared" si="3"/>
        <v>731335</v>
      </c>
      <c r="C225">
        <v>7313</v>
      </c>
      <c r="D225" s="104" t="s">
        <v>0</v>
      </c>
      <c r="E225" t="s">
        <v>1</v>
      </c>
      <c r="F225" t="s">
        <v>1</v>
      </c>
      <c r="G225" t="s">
        <v>1</v>
      </c>
      <c r="H225">
        <v>4.308</v>
      </c>
      <c r="I225">
        <v>2.58</v>
      </c>
      <c r="J225">
        <v>0.113</v>
      </c>
      <c r="K225">
        <v>7.001</v>
      </c>
    </row>
    <row r="226" spans="1:11" ht="12.75">
      <c r="A226">
        <v>36</v>
      </c>
      <c r="B226" t="str">
        <f t="shared" si="3"/>
        <v>731336</v>
      </c>
      <c r="C226">
        <v>7313</v>
      </c>
      <c r="D226" s="104" t="s">
        <v>0</v>
      </c>
      <c r="E226" t="s">
        <v>1</v>
      </c>
      <c r="F226" t="s">
        <v>1</v>
      </c>
      <c r="G226" t="s">
        <v>1</v>
      </c>
      <c r="H226">
        <v>4.118</v>
      </c>
      <c r="I226">
        <v>2.467</v>
      </c>
      <c r="J226">
        <v>0.107</v>
      </c>
      <c r="K226">
        <v>6.692</v>
      </c>
    </row>
    <row r="227" spans="1:11" ht="12.75">
      <c r="A227">
        <v>37</v>
      </c>
      <c r="B227" t="str">
        <f t="shared" si="3"/>
        <v>731337</v>
      </c>
      <c r="C227">
        <v>7313</v>
      </c>
      <c r="D227" s="104" t="s">
        <v>0</v>
      </c>
      <c r="E227" t="s">
        <v>1</v>
      </c>
      <c r="F227" t="s">
        <v>358</v>
      </c>
      <c r="G227" t="s">
        <v>359</v>
      </c>
      <c r="H227" t="s">
        <v>6</v>
      </c>
      <c r="I227" t="s">
        <v>357</v>
      </c>
      <c r="J227">
        <v>11.603</v>
      </c>
      <c r="K227">
        <v>10.895</v>
      </c>
    </row>
    <row r="228" spans="1:9" ht="12.75">
      <c r="A228">
        <v>38</v>
      </c>
      <c r="B228" t="str">
        <f t="shared" si="3"/>
        <v>731338</v>
      </c>
      <c r="C228">
        <v>7313</v>
      </c>
      <c r="D228" s="104" t="s">
        <v>0</v>
      </c>
      <c r="E228" t="s">
        <v>1</v>
      </c>
      <c r="F228">
        <v>8.13</v>
      </c>
      <c r="G228">
        <v>8.01</v>
      </c>
      <c r="H228">
        <v>8.93</v>
      </c>
      <c r="I228">
        <v>10.9</v>
      </c>
    </row>
    <row r="229" spans="1:18" ht="12.75">
      <c r="A229">
        <v>1</v>
      </c>
      <c r="B229" t="str">
        <f t="shared" si="3"/>
        <v>73171</v>
      </c>
      <c r="C229">
        <v>7317</v>
      </c>
      <c r="D229" s="104" t="s">
        <v>0</v>
      </c>
      <c r="E229" t="s">
        <v>1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1</v>
      </c>
      <c r="M229" t="s">
        <v>1</v>
      </c>
      <c r="N229" t="s">
        <v>1</v>
      </c>
      <c r="O229" t="s">
        <v>1</v>
      </c>
      <c r="P229" t="s">
        <v>1</v>
      </c>
      <c r="Q229" t="s">
        <v>1</v>
      </c>
      <c r="R229" t="s">
        <v>364</v>
      </c>
    </row>
    <row r="230" spans="1:5" ht="12.75">
      <c r="A230">
        <v>2</v>
      </c>
      <c r="B230" t="str">
        <f t="shared" si="3"/>
        <v>73172</v>
      </c>
      <c r="C230">
        <v>7317</v>
      </c>
      <c r="D230" s="104" t="s">
        <v>0</v>
      </c>
      <c r="E230" t="s">
        <v>2</v>
      </c>
    </row>
    <row r="231" spans="1:5" ht="12.75">
      <c r="A231">
        <v>3</v>
      </c>
      <c r="B231" t="str">
        <f t="shared" si="3"/>
        <v>73173</v>
      </c>
      <c r="C231">
        <v>7317</v>
      </c>
      <c r="D231" s="104" t="s">
        <v>0</v>
      </c>
      <c r="E231" t="s">
        <v>3</v>
      </c>
    </row>
    <row r="232" spans="1:5" ht="12.75">
      <c r="A232">
        <v>4</v>
      </c>
      <c r="B232" t="str">
        <f t="shared" si="3"/>
        <v>73174</v>
      </c>
      <c r="C232">
        <v>7317</v>
      </c>
      <c r="D232" s="104">
        <v>97</v>
      </c>
      <c r="E232">
        <v>2</v>
      </c>
    </row>
    <row r="233" spans="1:4" ht="12.75">
      <c r="A233">
        <v>5</v>
      </c>
      <c r="B233" t="str">
        <f t="shared" si="3"/>
        <v>73175</v>
      </c>
      <c r="C233">
        <v>7317</v>
      </c>
      <c r="D233" s="104">
        <v>98</v>
      </c>
    </row>
    <row r="234" spans="1:5" ht="12.75">
      <c r="A234">
        <v>6</v>
      </c>
      <c r="B234" t="str">
        <f t="shared" si="3"/>
        <v>73176</v>
      </c>
      <c r="C234">
        <v>7317</v>
      </c>
      <c r="D234" s="104">
        <v>99</v>
      </c>
      <c r="E234">
        <v>6</v>
      </c>
    </row>
    <row r="235" spans="1:4" ht="12.75">
      <c r="A235">
        <v>7</v>
      </c>
      <c r="B235" t="str">
        <f t="shared" si="3"/>
        <v>73177</v>
      </c>
      <c r="C235">
        <v>7317</v>
      </c>
      <c r="D235" s="104">
        <v>0</v>
      </c>
    </row>
    <row r="236" spans="1:5" ht="12.75">
      <c r="A236">
        <v>8</v>
      </c>
      <c r="B236" t="str">
        <f t="shared" si="3"/>
        <v>73178</v>
      </c>
      <c r="C236">
        <v>7317</v>
      </c>
      <c r="D236" s="104">
        <v>1</v>
      </c>
      <c r="E236">
        <v>1</v>
      </c>
    </row>
    <row r="237" spans="1:5" ht="12.75">
      <c r="A237">
        <v>9</v>
      </c>
      <c r="B237" t="str">
        <f t="shared" si="3"/>
        <v>73179</v>
      </c>
      <c r="C237">
        <v>7317</v>
      </c>
      <c r="D237" s="104" t="s">
        <v>4</v>
      </c>
      <c r="E237">
        <v>9</v>
      </c>
    </row>
    <row r="238" spans="1:4" ht="12.75">
      <c r="A238">
        <v>10</v>
      </c>
      <c r="B238" t="str">
        <f t="shared" si="3"/>
        <v>731710</v>
      </c>
      <c r="C238">
        <v>7317</v>
      </c>
      <c r="D238" s="104" t="s">
        <v>5</v>
      </c>
    </row>
    <row r="239" spans="1:3" ht="12.75">
      <c r="A239">
        <v>11</v>
      </c>
      <c r="B239" t="str">
        <f t="shared" si="3"/>
        <v>731711</v>
      </c>
      <c r="C239">
        <v>7317</v>
      </c>
    </row>
    <row r="240" spans="1:3" ht="12.75">
      <c r="A240">
        <v>12</v>
      </c>
      <c r="B240" t="str">
        <f t="shared" si="3"/>
        <v>731712</v>
      </c>
      <c r="C240">
        <v>7317</v>
      </c>
    </row>
    <row r="241" spans="1:3" ht="12.75">
      <c r="A241">
        <v>13</v>
      </c>
      <c r="B241" t="str">
        <f t="shared" si="3"/>
        <v>731713</v>
      </c>
      <c r="C241">
        <v>7317</v>
      </c>
    </row>
    <row r="242" spans="1:3" ht="12.75">
      <c r="A242">
        <v>14</v>
      </c>
      <c r="B242" t="str">
        <f t="shared" si="3"/>
        <v>731714</v>
      </c>
      <c r="C242">
        <v>7317</v>
      </c>
    </row>
    <row r="243" spans="1:3" ht="12.75">
      <c r="A243">
        <v>15</v>
      </c>
      <c r="B243" t="str">
        <f t="shared" si="3"/>
        <v>731715</v>
      </c>
      <c r="C243">
        <v>7317</v>
      </c>
    </row>
    <row r="244" spans="1:4" ht="12.75">
      <c r="A244">
        <v>16</v>
      </c>
      <c r="B244" t="str">
        <f t="shared" si="3"/>
        <v>731716</v>
      </c>
      <c r="C244">
        <v>7317</v>
      </c>
      <c r="D244" s="104" t="s">
        <v>4</v>
      </c>
    </row>
    <row r="245" spans="1:4" ht="12.75">
      <c r="A245">
        <v>17</v>
      </c>
      <c r="B245" t="str">
        <f t="shared" si="3"/>
        <v>731717</v>
      </c>
      <c r="C245">
        <v>7317</v>
      </c>
      <c r="D245" s="104" t="s">
        <v>5</v>
      </c>
    </row>
    <row r="246" spans="1:3" ht="12.75">
      <c r="A246">
        <v>18</v>
      </c>
      <c r="B246" t="str">
        <f t="shared" si="3"/>
        <v>731718</v>
      </c>
      <c r="C246">
        <v>7317</v>
      </c>
    </row>
    <row r="247" spans="1:3" ht="12.75">
      <c r="A247">
        <v>19</v>
      </c>
      <c r="B247" t="str">
        <f t="shared" si="3"/>
        <v>731719</v>
      </c>
      <c r="C247">
        <v>7317</v>
      </c>
    </row>
    <row r="248" spans="1:3" ht="12.75">
      <c r="A248">
        <v>20</v>
      </c>
      <c r="B248" t="str">
        <f t="shared" si="3"/>
        <v>731720</v>
      </c>
      <c r="C248">
        <v>7317</v>
      </c>
    </row>
    <row r="249" spans="1:3" ht="12.75">
      <c r="A249">
        <v>21</v>
      </c>
      <c r="B249" t="str">
        <f t="shared" si="3"/>
        <v>731721</v>
      </c>
      <c r="C249">
        <v>7317</v>
      </c>
    </row>
    <row r="250" spans="1:3" ht="12.75">
      <c r="A250">
        <v>22</v>
      </c>
      <c r="B250" t="str">
        <f t="shared" si="3"/>
        <v>731722</v>
      </c>
      <c r="C250">
        <v>7317</v>
      </c>
    </row>
    <row r="251" spans="1:4" ht="12.75">
      <c r="A251">
        <v>23</v>
      </c>
      <c r="B251" t="str">
        <f t="shared" si="3"/>
        <v>731723</v>
      </c>
      <c r="C251">
        <v>7317</v>
      </c>
      <c r="D251" s="104" t="s">
        <v>4</v>
      </c>
    </row>
    <row r="252" spans="1:4" ht="12.75">
      <c r="A252">
        <v>24</v>
      </c>
      <c r="B252" t="str">
        <f t="shared" si="3"/>
        <v>731724</v>
      </c>
      <c r="C252">
        <v>7317</v>
      </c>
      <c r="D252" s="104" t="s">
        <v>5</v>
      </c>
    </row>
    <row r="253" spans="1:3" ht="12.75">
      <c r="A253">
        <v>25</v>
      </c>
      <c r="B253" t="str">
        <f t="shared" si="3"/>
        <v>731725</v>
      </c>
      <c r="C253">
        <v>7317</v>
      </c>
    </row>
    <row r="254" spans="1:3" ht="12.75">
      <c r="A254">
        <v>26</v>
      </c>
      <c r="B254" t="str">
        <f t="shared" si="3"/>
        <v>731726</v>
      </c>
      <c r="C254">
        <v>7317</v>
      </c>
    </row>
    <row r="255" spans="1:9" ht="12.75">
      <c r="A255">
        <v>27</v>
      </c>
      <c r="B255" t="str">
        <f t="shared" si="3"/>
        <v>731727</v>
      </c>
      <c r="C255">
        <v>7317</v>
      </c>
      <c r="D255" s="104" t="s">
        <v>0</v>
      </c>
      <c r="E255" t="s">
        <v>1</v>
      </c>
      <c r="F255" t="s">
        <v>1</v>
      </c>
      <c r="G255" t="s">
        <v>1</v>
      </c>
      <c r="H255" t="s">
        <v>1</v>
      </c>
      <c r="I255">
        <v>-737</v>
      </c>
    </row>
    <row r="256" spans="1:3" ht="12.75">
      <c r="A256">
        <v>28</v>
      </c>
      <c r="B256" t="str">
        <f t="shared" si="3"/>
        <v>731728</v>
      </c>
      <c r="C256">
        <v>7317</v>
      </c>
    </row>
    <row r="257" spans="1:10" ht="12.75">
      <c r="A257">
        <v>29</v>
      </c>
      <c r="B257" t="str">
        <f t="shared" si="3"/>
        <v>731729</v>
      </c>
      <c r="C257">
        <v>7317</v>
      </c>
      <c r="D257" s="104" t="s">
        <v>0</v>
      </c>
      <c r="E257" t="s">
        <v>1</v>
      </c>
      <c r="F257" t="s">
        <v>1</v>
      </c>
      <c r="G257" t="s">
        <v>1</v>
      </c>
      <c r="H257">
        <v>820</v>
      </c>
      <c r="I257">
        <v>496</v>
      </c>
      <c r="J257">
        <v>21</v>
      </c>
    </row>
    <row r="258" spans="1:10" ht="12.75">
      <c r="A258">
        <v>30</v>
      </c>
      <c r="B258" t="str">
        <f aca="true" t="shared" si="4" ref="B258:B321">+C258&amp;A258</f>
        <v>731730</v>
      </c>
      <c r="C258">
        <v>7317</v>
      </c>
      <c r="D258" s="104" t="s">
        <v>0</v>
      </c>
      <c r="E258" t="s">
        <v>1</v>
      </c>
      <c r="F258" t="s">
        <v>1</v>
      </c>
      <c r="G258" t="s">
        <v>1</v>
      </c>
      <c r="H258">
        <v>0</v>
      </c>
      <c r="I258">
        <v>0</v>
      </c>
      <c r="J258">
        <v>0</v>
      </c>
    </row>
    <row r="259" spans="1:11" ht="12.75">
      <c r="A259">
        <v>31</v>
      </c>
      <c r="B259" t="str">
        <f t="shared" si="4"/>
        <v>731731</v>
      </c>
      <c r="C259">
        <v>7317</v>
      </c>
      <c r="D259" s="104" t="s">
        <v>0</v>
      </c>
      <c r="E259" t="s">
        <v>1</v>
      </c>
      <c r="F259" t="s">
        <v>1</v>
      </c>
      <c r="G259" t="s">
        <v>1</v>
      </c>
      <c r="H259">
        <v>0</v>
      </c>
      <c r="I259">
        <v>0</v>
      </c>
      <c r="J259">
        <v>0</v>
      </c>
      <c r="K259">
        <v>0</v>
      </c>
    </row>
    <row r="260" spans="1:11" ht="12.75">
      <c r="A260">
        <v>32</v>
      </c>
      <c r="B260" t="str">
        <f t="shared" si="4"/>
        <v>731732</v>
      </c>
      <c r="C260">
        <v>7317</v>
      </c>
      <c r="D260" s="104" t="s">
        <v>0</v>
      </c>
      <c r="E260" t="s">
        <v>1</v>
      </c>
      <c r="F260" t="s">
        <v>1</v>
      </c>
      <c r="G260" t="s">
        <v>1</v>
      </c>
      <c r="H260">
        <v>0</v>
      </c>
      <c r="I260">
        <v>0</v>
      </c>
      <c r="J260">
        <v>0</v>
      </c>
      <c r="K260">
        <v>0</v>
      </c>
    </row>
    <row r="261" spans="1:11" ht="12.75">
      <c r="A261">
        <v>33</v>
      </c>
      <c r="B261" t="str">
        <f t="shared" si="4"/>
        <v>731733</v>
      </c>
      <c r="C261">
        <v>7317</v>
      </c>
      <c r="D261" s="104" t="s">
        <v>0</v>
      </c>
      <c r="E261" t="s">
        <v>1</v>
      </c>
      <c r="F261" t="s">
        <v>1</v>
      </c>
      <c r="G261" t="s">
        <v>1</v>
      </c>
      <c r="H261">
        <v>8.716</v>
      </c>
      <c r="I261">
        <v>5.271</v>
      </c>
      <c r="J261">
        <v>0.224</v>
      </c>
      <c r="K261">
        <v>14.211</v>
      </c>
    </row>
    <row r="262" spans="1:11" ht="12.75">
      <c r="A262">
        <v>34</v>
      </c>
      <c r="B262" t="str">
        <f t="shared" si="4"/>
        <v>731734</v>
      </c>
      <c r="C262">
        <v>7317</v>
      </c>
      <c r="D262" s="104" t="s">
        <v>0</v>
      </c>
      <c r="E262" t="s">
        <v>1</v>
      </c>
      <c r="F262" t="s">
        <v>1</v>
      </c>
      <c r="G262" t="s">
        <v>1</v>
      </c>
      <c r="H262">
        <v>8.716</v>
      </c>
      <c r="I262">
        <v>5.271</v>
      </c>
      <c r="J262">
        <v>0.224</v>
      </c>
      <c r="K262">
        <v>14.211</v>
      </c>
    </row>
    <row r="263" spans="1:11" ht="12.75">
      <c r="A263">
        <v>35</v>
      </c>
      <c r="B263" t="str">
        <f t="shared" si="4"/>
        <v>731735</v>
      </c>
      <c r="C263">
        <v>7317</v>
      </c>
      <c r="D263" s="104" t="s">
        <v>0</v>
      </c>
      <c r="E263" t="s">
        <v>1</v>
      </c>
      <c r="F263" t="s">
        <v>1</v>
      </c>
      <c r="G263" t="s">
        <v>1</v>
      </c>
      <c r="H263">
        <v>9.117</v>
      </c>
      <c r="I263">
        <v>5.514</v>
      </c>
      <c r="J263">
        <v>0.234</v>
      </c>
      <c r="K263">
        <v>14.865</v>
      </c>
    </row>
    <row r="264" spans="1:11" ht="12.75">
      <c r="A264">
        <v>36</v>
      </c>
      <c r="B264" t="str">
        <f t="shared" si="4"/>
        <v>731736</v>
      </c>
      <c r="C264">
        <v>7317</v>
      </c>
      <c r="D264" s="104" t="s">
        <v>0</v>
      </c>
      <c r="E264" t="s">
        <v>1</v>
      </c>
      <c r="F264" t="s">
        <v>1</v>
      </c>
      <c r="G264" t="s">
        <v>1</v>
      </c>
      <c r="H264">
        <v>8.716</v>
      </c>
      <c r="I264">
        <v>5.271</v>
      </c>
      <c r="J264">
        <v>0.224</v>
      </c>
      <c r="K264">
        <v>14.211</v>
      </c>
    </row>
    <row r="265" spans="1:11" ht="12.75">
      <c r="A265">
        <v>37</v>
      </c>
      <c r="B265" t="str">
        <f t="shared" si="4"/>
        <v>731737</v>
      </c>
      <c r="C265">
        <v>7317</v>
      </c>
      <c r="D265" s="104" t="s">
        <v>0</v>
      </c>
      <c r="E265" t="s">
        <v>1</v>
      </c>
      <c r="F265" t="s">
        <v>358</v>
      </c>
      <c r="G265" t="s">
        <v>359</v>
      </c>
      <c r="H265" t="s">
        <v>6</v>
      </c>
      <c r="I265" t="s">
        <v>357</v>
      </c>
      <c r="J265">
        <v>24.64</v>
      </c>
      <c r="K265">
        <v>23.131</v>
      </c>
    </row>
    <row r="266" spans="1:9" ht="12.75">
      <c r="A266">
        <v>38</v>
      </c>
      <c r="B266" t="str">
        <f t="shared" si="4"/>
        <v>731738</v>
      </c>
      <c r="C266">
        <v>7317</v>
      </c>
      <c r="D266" s="104" t="s">
        <v>0</v>
      </c>
      <c r="E266" t="s">
        <v>1</v>
      </c>
      <c r="F266">
        <v>17.13</v>
      </c>
      <c r="G266">
        <v>16.94</v>
      </c>
      <c r="H266">
        <v>18.96</v>
      </c>
      <c r="I266">
        <v>23.13</v>
      </c>
    </row>
    <row r="267" spans="1:18" ht="12.75">
      <c r="A267">
        <v>1</v>
      </c>
      <c r="B267" t="str">
        <f t="shared" si="4"/>
        <v>73271</v>
      </c>
      <c r="C267">
        <v>7327</v>
      </c>
      <c r="D267" s="104" t="s">
        <v>0</v>
      </c>
      <c r="E267" t="s">
        <v>1</v>
      </c>
      <c r="F267" t="s">
        <v>1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L267" t="s">
        <v>1</v>
      </c>
      <c r="M267" t="s">
        <v>1</v>
      </c>
      <c r="N267" t="s">
        <v>1</v>
      </c>
      <c r="O267" t="s">
        <v>1</v>
      </c>
      <c r="P267" t="s">
        <v>1</v>
      </c>
      <c r="Q267" t="s">
        <v>1</v>
      </c>
      <c r="R267" t="s">
        <v>365</v>
      </c>
    </row>
    <row r="268" spans="1:5" ht="12.75">
      <c r="A268">
        <v>2</v>
      </c>
      <c r="B268" t="str">
        <f t="shared" si="4"/>
        <v>73272</v>
      </c>
      <c r="C268">
        <v>7327</v>
      </c>
      <c r="D268" s="104" t="s">
        <v>0</v>
      </c>
      <c r="E268" t="s">
        <v>2</v>
      </c>
    </row>
    <row r="269" spans="1:5" ht="12.75">
      <c r="A269">
        <v>3</v>
      </c>
      <c r="B269" t="str">
        <f t="shared" si="4"/>
        <v>73273</v>
      </c>
      <c r="C269">
        <v>7327</v>
      </c>
      <c r="D269" s="104" t="s">
        <v>0</v>
      </c>
      <c r="E269" t="s">
        <v>3</v>
      </c>
    </row>
    <row r="270" spans="1:5" ht="12.75">
      <c r="A270">
        <v>4</v>
      </c>
      <c r="B270" t="str">
        <f t="shared" si="4"/>
        <v>73274</v>
      </c>
      <c r="C270">
        <v>7327</v>
      </c>
      <c r="D270" s="104">
        <v>97</v>
      </c>
      <c r="E270">
        <v>587</v>
      </c>
    </row>
    <row r="271" spans="1:5" ht="12.75">
      <c r="A271">
        <v>5</v>
      </c>
      <c r="B271" t="str">
        <f t="shared" si="4"/>
        <v>73275</v>
      </c>
      <c r="C271">
        <v>7327</v>
      </c>
      <c r="D271" s="104">
        <v>98</v>
      </c>
      <c r="E271">
        <v>250</v>
      </c>
    </row>
    <row r="272" spans="1:5" ht="12.75">
      <c r="A272">
        <v>6</v>
      </c>
      <c r="B272" t="str">
        <f t="shared" si="4"/>
        <v>73276</v>
      </c>
      <c r="C272">
        <v>7327</v>
      </c>
      <c r="D272" s="104">
        <v>99</v>
      </c>
      <c r="E272">
        <v>250</v>
      </c>
    </row>
    <row r="273" spans="1:4" ht="12.75">
      <c r="A273">
        <v>7</v>
      </c>
      <c r="B273" t="str">
        <f t="shared" si="4"/>
        <v>73277</v>
      </c>
      <c r="C273">
        <v>7327</v>
      </c>
      <c r="D273" s="104">
        <v>0</v>
      </c>
    </row>
    <row r="274" spans="1:4" ht="12.75">
      <c r="A274">
        <v>8</v>
      </c>
      <c r="B274" t="str">
        <f t="shared" si="4"/>
        <v>73278</v>
      </c>
      <c r="C274">
        <v>7327</v>
      </c>
      <c r="D274" s="104">
        <v>1</v>
      </c>
    </row>
    <row r="275" spans="1:5" ht="12.75">
      <c r="A275">
        <v>9</v>
      </c>
      <c r="B275" t="str">
        <f t="shared" si="4"/>
        <v>73279</v>
      </c>
      <c r="C275">
        <v>7327</v>
      </c>
      <c r="D275" s="104" t="s">
        <v>4</v>
      </c>
      <c r="E275" s="105">
        <v>1087</v>
      </c>
    </row>
    <row r="276" spans="1:4" ht="12.75">
      <c r="A276">
        <v>10</v>
      </c>
      <c r="B276" t="str">
        <f t="shared" si="4"/>
        <v>732710</v>
      </c>
      <c r="C276">
        <v>7327</v>
      </c>
      <c r="D276" s="104" t="s">
        <v>5</v>
      </c>
    </row>
    <row r="277" spans="1:3" ht="12.75">
      <c r="A277">
        <v>11</v>
      </c>
      <c r="B277" t="str">
        <f t="shared" si="4"/>
        <v>732711</v>
      </c>
      <c r="C277">
        <v>7327</v>
      </c>
    </row>
    <row r="278" spans="1:3" ht="12.75">
      <c r="A278">
        <v>12</v>
      </c>
      <c r="B278" t="str">
        <f t="shared" si="4"/>
        <v>732712</v>
      </c>
      <c r="C278">
        <v>7327</v>
      </c>
    </row>
    <row r="279" spans="1:3" ht="12.75">
      <c r="A279">
        <v>13</v>
      </c>
      <c r="B279" t="str">
        <f t="shared" si="4"/>
        <v>732713</v>
      </c>
      <c r="C279">
        <v>7327</v>
      </c>
    </row>
    <row r="280" spans="1:3" ht="12.75">
      <c r="A280">
        <v>14</v>
      </c>
      <c r="B280" t="str">
        <f t="shared" si="4"/>
        <v>732714</v>
      </c>
      <c r="C280">
        <v>7327</v>
      </c>
    </row>
    <row r="281" spans="1:3" ht="12.75">
      <c r="A281">
        <v>15</v>
      </c>
      <c r="B281" t="str">
        <f t="shared" si="4"/>
        <v>732715</v>
      </c>
      <c r="C281">
        <v>7327</v>
      </c>
    </row>
    <row r="282" spans="1:4" ht="12.75">
      <c r="A282">
        <v>16</v>
      </c>
      <c r="B282" t="str">
        <f t="shared" si="4"/>
        <v>732716</v>
      </c>
      <c r="C282">
        <v>7327</v>
      </c>
      <c r="D282" s="104" t="s">
        <v>4</v>
      </c>
    </row>
    <row r="283" spans="1:4" ht="12.75">
      <c r="A283">
        <v>17</v>
      </c>
      <c r="B283" t="str">
        <f t="shared" si="4"/>
        <v>732717</v>
      </c>
      <c r="C283">
        <v>7327</v>
      </c>
      <c r="D283" s="104" t="s">
        <v>5</v>
      </c>
    </row>
    <row r="284" spans="1:3" ht="12.75">
      <c r="A284">
        <v>18</v>
      </c>
      <c r="B284" t="str">
        <f t="shared" si="4"/>
        <v>732718</v>
      </c>
      <c r="C284">
        <v>7327</v>
      </c>
    </row>
    <row r="285" spans="1:3" ht="12.75">
      <c r="A285">
        <v>19</v>
      </c>
      <c r="B285" t="str">
        <f t="shared" si="4"/>
        <v>732719</v>
      </c>
      <c r="C285">
        <v>7327</v>
      </c>
    </row>
    <row r="286" spans="1:3" ht="12.75">
      <c r="A286">
        <v>20</v>
      </c>
      <c r="B286" t="str">
        <f t="shared" si="4"/>
        <v>732720</v>
      </c>
      <c r="C286">
        <v>7327</v>
      </c>
    </row>
    <row r="287" spans="1:3" ht="12.75">
      <c r="A287">
        <v>21</v>
      </c>
      <c r="B287" t="str">
        <f t="shared" si="4"/>
        <v>732721</v>
      </c>
      <c r="C287">
        <v>7327</v>
      </c>
    </row>
    <row r="288" spans="1:3" ht="12.75">
      <c r="A288">
        <v>22</v>
      </c>
      <c r="B288" t="str">
        <f t="shared" si="4"/>
        <v>732722</v>
      </c>
      <c r="C288">
        <v>7327</v>
      </c>
    </row>
    <row r="289" spans="1:4" ht="12.75">
      <c r="A289">
        <v>23</v>
      </c>
      <c r="B289" t="str">
        <f t="shared" si="4"/>
        <v>732723</v>
      </c>
      <c r="C289">
        <v>7327</v>
      </c>
      <c r="D289" s="104" t="s">
        <v>4</v>
      </c>
    </row>
    <row r="290" spans="1:4" ht="12.75">
      <c r="A290">
        <v>24</v>
      </c>
      <c r="B290" t="str">
        <f t="shared" si="4"/>
        <v>732724</v>
      </c>
      <c r="C290">
        <v>7327</v>
      </c>
      <c r="D290" s="104" t="s">
        <v>5</v>
      </c>
    </row>
    <row r="291" spans="1:3" ht="12.75">
      <c r="A291">
        <v>25</v>
      </c>
      <c r="B291" t="str">
        <f t="shared" si="4"/>
        <v>732725</v>
      </c>
      <c r="C291">
        <v>7327</v>
      </c>
    </row>
    <row r="292" spans="1:3" ht="12.75">
      <c r="A292">
        <v>26</v>
      </c>
      <c r="B292" t="str">
        <f t="shared" si="4"/>
        <v>732726</v>
      </c>
      <c r="C292">
        <v>7327</v>
      </c>
    </row>
    <row r="293" spans="1:9" ht="12.75">
      <c r="A293">
        <v>27</v>
      </c>
      <c r="B293" t="str">
        <f t="shared" si="4"/>
        <v>732727</v>
      </c>
      <c r="C293">
        <v>7327</v>
      </c>
      <c r="D293" s="104" t="s">
        <v>0</v>
      </c>
      <c r="E293" t="s">
        <v>1</v>
      </c>
      <c r="F293" t="s">
        <v>1</v>
      </c>
      <c r="G293" t="s">
        <v>1</v>
      </c>
      <c r="H293" s="105">
        <v>-9423</v>
      </c>
      <c r="I293" s="105">
        <v>-23087</v>
      </c>
    </row>
    <row r="294" spans="1:3" ht="12.75">
      <c r="A294">
        <v>28</v>
      </c>
      <c r="B294" t="str">
        <f t="shared" si="4"/>
        <v>732728</v>
      </c>
      <c r="C294">
        <v>7327</v>
      </c>
    </row>
    <row r="295" spans="1:10" ht="12.75">
      <c r="A295">
        <v>29</v>
      </c>
      <c r="B295" t="str">
        <f t="shared" si="4"/>
        <v>732729</v>
      </c>
      <c r="C295">
        <v>7327</v>
      </c>
      <c r="D295" s="104" t="s">
        <v>0</v>
      </c>
      <c r="E295" t="s">
        <v>1</v>
      </c>
      <c r="F295" t="s">
        <v>1</v>
      </c>
      <c r="G295" t="s">
        <v>1</v>
      </c>
      <c r="H295" s="105">
        <v>53536</v>
      </c>
      <c r="I295" s="105">
        <v>32697</v>
      </c>
      <c r="J295" s="105">
        <v>1381</v>
      </c>
    </row>
    <row r="296" spans="1:10" ht="12.75">
      <c r="A296">
        <v>30</v>
      </c>
      <c r="B296" t="str">
        <f t="shared" si="4"/>
        <v>732730</v>
      </c>
      <c r="C296">
        <v>7327</v>
      </c>
      <c r="D296" s="104" t="s">
        <v>0</v>
      </c>
      <c r="E296" t="s">
        <v>1</v>
      </c>
      <c r="F296" t="s">
        <v>1</v>
      </c>
      <c r="G296" t="s">
        <v>1</v>
      </c>
      <c r="H296">
        <v>0</v>
      </c>
      <c r="I296">
        <v>0.01</v>
      </c>
      <c r="J296">
        <v>0.01</v>
      </c>
    </row>
    <row r="297" spans="1:11" ht="12.75">
      <c r="A297">
        <v>31</v>
      </c>
      <c r="B297" t="str">
        <f t="shared" si="4"/>
        <v>732731</v>
      </c>
      <c r="C297">
        <v>7327</v>
      </c>
      <c r="D297" s="104" t="s">
        <v>0</v>
      </c>
      <c r="E297" t="s">
        <v>1</v>
      </c>
      <c r="F297" t="s">
        <v>1</v>
      </c>
      <c r="G297" t="s">
        <v>1</v>
      </c>
      <c r="H297">
        <v>0</v>
      </c>
      <c r="I297">
        <v>0</v>
      </c>
      <c r="J297">
        <v>0</v>
      </c>
      <c r="K297">
        <v>0</v>
      </c>
    </row>
    <row r="298" spans="1:11" ht="12.75">
      <c r="A298">
        <v>32</v>
      </c>
      <c r="B298" t="str">
        <f t="shared" si="4"/>
        <v>732732</v>
      </c>
      <c r="C298">
        <v>7327</v>
      </c>
      <c r="D298" s="104" t="s">
        <v>0</v>
      </c>
      <c r="E298" t="s">
        <v>1</v>
      </c>
      <c r="F298" t="s">
        <v>1</v>
      </c>
      <c r="G298" t="s">
        <v>1</v>
      </c>
      <c r="H298">
        <v>0</v>
      </c>
      <c r="I298">
        <v>0</v>
      </c>
      <c r="J298">
        <v>0</v>
      </c>
      <c r="K298">
        <v>0</v>
      </c>
    </row>
    <row r="299" spans="1:11" ht="12.75">
      <c r="A299">
        <v>33</v>
      </c>
      <c r="B299" t="str">
        <f t="shared" si="4"/>
        <v>732733</v>
      </c>
      <c r="C299">
        <v>7327</v>
      </c>
      <c r="D299" s="104" t="s">
        <v>0</v>
      </c>
      <c r="E299" t="s">
        <v>1</v>
      </c>
      <c r="F299" t="s">
        <v>1</v>
      </c>
      <c r="G299" t="s">
        <v>1</v>
      </c>
      <c r="H299">
        <v>4.708</v>
      </c>
      <c r="I299">
        <v>2.876</v>
      </c>
      <c r="J299">
        <v>0.121</v>
      </c>
      <c r="K299">
        <v>7.705</v>
      </c>
    </row>
    <row r="300" spans="1:11" ht="12.75">
      <c r="A300">
        <v>34</v>
      </c>
      <c r="B300" t="str">
        <f t="shared" si="4"/>
        <v>732734</v>
      </c>
      <c r="C300">
        <v>7327</v>
      </c>
      <c r="D300" s="104" t="s">
        <v>0</v>
      </c>
      <c r="E300" t="s">
        <v>1</v>
      </c>
      <c r="F300" t="s">
        <v>1</v>
      </c>
      <c r="G300" t="s">
        <v>1</v>
      </c>
      <c r="H300">
        <v>4.708</v>
      </c>
      <c r="I300">
        <v>2.847</v>
      </c>
      <c r="J300">
        <v>0.12</v>
      </c>
      <c r="K300">
        <v>7.675</v>
      </c>
    </row>
    <row r="301" spans="1:11" ht="12.75">
      <c r="A301">
        <v>35</v>
      </c>
      <c r="B301" t="str">
        <f t="shared" si="4"/>
        <v>732735</v>
      </c>
      <c r="C301">
        <v>7327</v>
      </c>
      <c r="D301" s="104" t="s">
        <v>0</v>
      </c>
      <c r="E301" t="s">
        <v>1</v>
      </c>
      <c r="F301" t="s">
        <v>1</v>
      </c>
      <c r="G301" t="s">
        <v>1</v>
      </c>
      <c r="H301">
        <v>4.925</v>
      </c>
      <c r="I301">
        <v>3.008</v>
      </c>
      <c r="J301">
        <v>0.127</v>
      </c>
      <c r="K301">
        <v>8.06</v>
      </c>
    </row>
    <row r="302" spans="1:11" ht="12.75">
      <c r="A302">
        <v>36</v>
      </c>
      <c r="B302" t="str">
        <f t="shared" si="4"/>
        <v>732736</v>
      </c>
      <c r="C302">
        <v>7327</v>
      </c>
      <c r="D302" s="104" t="s">
        <v>0</v>
      </c>
      <c r="E302" t="s">
        <v>1</v>
      </c>
      <c r="F302" t="s">
        <v>1</v>
      </c>
      <c r="G302" t="s">
        <v>1</v>
      </c>
      <c r="H302">
        <v>4.708</v>
      </c>
      <c r="I302">
        <v>2.847</v>
      </c>
      <c r="J302">
        <v>0.12</v>
      </c>
      <c r="K302">
        <v>7.675</v>
      </c>
    </row>
    <row r="303" spans="1:11" ht="12.75">
      <c r="A303">
        <v>37</v>
      </c>
      <c r="B303" t="str">
        <f t="shared" si="4"/>
        <v>732737</v>
      </c>
      <c r="C303">
        <v>7327</v>
      </c>
      <c r="D303" s="104" t="s">
        <v>0</v>
      </c>
      <c r="E303" t="s">
        <v>1</v>
      </c>
      <c r="F303" t="s">
        <v>358</v>
      </c>
      <c r="G303" t="s">
        <v>359</v>
      </c>
      <c r="H303" t="s">
        <v>6</v>
      </c>
      <c r="I303" t="s">
        <v>357</v>
      </c>
      <c r="J303">
        <v>13.307</v>
      </c>
      <c r="K303">
        <v>12.542</v>
      </c>
    </row>
    <row r="304" spans="1:9" ht="12.75">
      <c r="A304">
        <v>38</v>
      </c>
      <c r="B304" t="str">
        <f t="shared" si="4"/>
        <v>732738</v>
      </c>
      <c r="C304">
        <v>7327</v>
      </c>
      <c r="D304" s="104" t="s">
        <v>0</v>
      </c>
      <c r="E304" t="s">
        <v>1</v>
      </c>
      <c r="F304">
        <v>9.38</v>
      </c>
      <c r="G304">
        <v>9.28</v>
      </c>
      <c r="H304">
        <v>10.28</v>
      </c>
      <c r="I304">
        <v>12.54</v>
      </c>
    </row>
    <row r="305" spans="1:18" ht="12.75">
      <c r="A305">
        <v>1</v>
      </c>
      <c r="B305" t="str">
        <f t="shared" si="4"/>
        <v>73661</v>
      </c>
      <c r="C305">
        <v>7366</v>
      </c>
      <c r="D305" s="104" t="s">
        <v>0</v>
      </c>
      <c r="E305" t="s">
        <v>1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 t="s">
        <v>1</v>
      </c>
      <c r="N305" t="s">
        <v>1</v>
      </c>
      <c r="O305" t="s">
        <v>1</v>
      </c>
      <c r="P305" t="s">
        <v>1</v>
      </c>
      <c r="Q305" t="s">
        <v>1</v>
      </c>
      <c r="R305" t="s">
        <v>366</v>
      </c>
    </row>
    <row r="306" spans="1:5" ht="12.75">
      <c r="A306">
        <v>2</v>
      </c>
      <c r="B306" t="str">
        <f t="shared" si="4"/>
        <v>73662</v>
      </c>
      <c r="C306">
        <v>7366</v>
      </c>
      <c r="D306" s="104" t="s">
        <v>0</v>
      </c>
      <c r="E306" t="s">
        <v>2</v>
      </c>
    </row>
    <row r="307" spans="1:5" ht="12.75">
      <c r="A307">
        <v>3</v>
      </c>
      <c r="B307" t="str">
        <f t="shared" si="4"/>
        <v>73663</v>
      </c>
      <c r="C307">
        <v>7366</v>
      </c>
      <c r="D307" s="104" t="s">
        <v>0</v>
      </c>
      <c r="E307" t="s">
        <v>3</v>
      </c>
    </row>
    <row r="308" spans="1:7" ht="12.75">
      <c r="A308">
        <v>4</v>
      </c>
      <c r="B308" t="str">
        <f t="shared" si="4"/>
        <v>73664</v>
      </c>
      <c r="C308">
        <v>7366</v>
      </c>
      <c r="D308" s="104">
        <v>97</v>
      </c>
      <c r="E308">
        <v>355</v>
      </c>
      <c r="F308">
        <v>240</v>
      </c>
      <c r="G308">
        <v>0.067</v>
      </c>
    </row>
    <row r="309" spans="1:7" ht="12.75">
      <c r="A309">
        <v>5</v>
      </c>
      <c r="B309" t="str">
        <f t="shared" si="4"/>
        <v>73665</v>
      </c>
      <c r="C309">
        <v>7366</v>
      </c>
      <c r="D309" s="104">
        <v>98</v>
      </c>
      <c r="E309">
        <v>585</v>
      </c>
      <c r="F309">
        <v>286</v>
      </c>
      <c r="G309">
        <v>0.048</v>
      </c>
    </row>
    <row r="310" spans="1:7" ht="12.75">
      <c r="A310">
        <v>6</v>
      </c>
      <c r="B310" t="str">
        <f t="shared" si="4"/>
        <v>73666</v>
      </c>
      <c r="C310">
        <v>7366</v>
      </c>
      <c r="D310" s="104">
        <v>99</v>
      </c>
      <c r="E310">
        <v>544</v>
      </c>
      <c r="F310">
        <v>56</v>
      </c>
      <c r="G310">
        <v>0.01</v>
      </c>
    </row>
    <row r="311" spans="1:7" ht="12.75">
      <c r="A311">
        <v>7</v>
      </c>
      <c r="B311" t="str">
        <f t="shared" si="4"/>
        <v>73667</v>
      </c>
      <c r="C311">
        <v>7366</v>
      </c>
      <c r="D311" s="104">
        <v>0</v>
      </c>
      <c r="E311" s="105">
        <v>1035</v>
      </c>
      <c r="F311">
        <v>692</v>
      </c>
      <c r="G311">
        <v>0.066</v>
      </c>
    </row>
    <row r="312" spans="1:5" ht="12.75">
      <c r="A312">
        <v>8</v>
      </c>
      <c r="B312" t="str">
        <f t="shared" si="4"/>
        <v>73668</v>
      </c>
      <c r="C312">
        <v>7366</v>
      </c>
      <c r="D312" s="104">
        <v>1</v>
      </c>
      <c r="E312" s="105">
        <v>1990</v>
      </c>
    </row>
    <row r="313" spans="1:7" ht="12.75">
      <c r="A313">
        <v>9</v>
      </c>
      <c r="B313" t="str">
        <f t="shared" si="4"/>
        <v>73669</v>
      </c>
      <c r="C313">
        <v>7366</v>
      </c>
      <c r="D313" s="104" t="s">
        <v>4</v>
      </c>
      <c r="E313" s="105">
        <v>4509</v>
      </c>
      <c r="F313" s="105">
        <v>1274</v>
      </c>
      <c r="G313">
        <v>0.028</v>
      </c>
    </row>
    <row r="314" spans="1:4" ht="12.75">
      <c r="A314">
        <v>10</v>
      </c>
      <c r="B314" t="str">
        <f t="shared" si="4"/>
        <v>736610</v>
      </c>
      <c r="C314">
        <v>7366</v>
      </c>
      <c r="D314" s="104" t="s">
        <v>5</v>
      </c>
    </row>
    <row r="315" spans="1:15" ht="12.75">
      <c r="A315">
        <v>11</v>
      </c>
      <c r="B315" t="str">
        <f t="shared" si="4"/>
        <v>736611</v>
      </c>
      <c r="C315">
        <v>7366</v>
      </c>
      <c r="D315" s="104">
        <v>97</v>
      </c>
      <c r="E315" t="s">
        <v>1</v>
      </c>
      <c r="F315" t="s">
        <v>1</v>
      </c>
      <c r="G315" t="s">
        <v>1</v>
      </c>
      <c r="H315" t="s">
        <v>1</v>
      </c>
      <c r="I315" t="s">
        <v>1</v>
      </c>
      <c r="J315" t="s">
        <v>1</v>
      </c>
      <c r="K315" t="s">
        <v>1</v>
      </c>
      <c r="L315" t="s">
        <v>1</v>
      </c>
      <c r="M315" t="s">
        <v>1</v>
      </c>
      <c r="N315" t="s">
        <v>1</v>
      </c>
      <c r="O315">
        <v>240</v>
      </c>
    </row>
    <row r="316" spans="1:15" ht="12.75">
      <c r="A316">
        <v>12</v>
      </c>
      <c r="B316" t="str">
        <f t="shared" si="4"/>
        <v>736612</v>
      </c>
      <c r="C316">
        <v>7366</v>
      </c>
      <c r="D316" s="104">
        <v>98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1</v>
      </c>
      <c r="O316">
        <v>286</v>
      </c>
    </row>
    <row r="317" spans="1:15" ht="12.75">
      <c r="A317">
        <v>13</v>
      </c>
      <c r="B317" t="str">
        <f t="shared" si="4"/>
        <v>736613</v>
      </c>
      <c r="C317">
        <v>7366</v>
      </c>
      <c r="D317" s="104">
        <v>99</v>
      </c>
      <c r="E317" t="s">
        <v>1</v>
      </c>
      <c r="F317" t="s">
        <v>1</v>
      </c>
      <c r="G317" t="s">
        <v>1</v>
      </c>
      <c r="H317" t="s">
        <v>1</v>
      </c>
      <c r="I317" t="s">
        <v>1</v>
      </c>
      <c r="J317" t="s">
        <v>1</v>
      </c>
      <c r="K317" t="s">
        <v>1</v>
      </c>
      <c r="L317" t="s">
        <v>1</v>
      </c>
      <c r="M317" t="s">
        <v>1</v>
      </c>
      <c r="N317" t="s">
        <v>1</v>
      </c>
      <c r="O317">
        <v>56</v>
      </c>
    </row>
    <row r="318" spans="1:15" ht="12.75">
      <c r="A318">
        <v>14</v>
      </c>
      <c r="B318" t="str">
        <f t="shared" si="4"/>
        <v>736614</v>
      </c>
      <c r="C318">
        <v>7366</v>
      </c>
      <c r="D318" s="104">
        <v>0</v>
      </c>
      <c r="E318" t="s">
        <v>1</v>
      </c>
      <c r="F318" t="s">
        <v>1</v>
      </c>
      <c r="G318" t="s">
        <v>1</v>
      </c>
      <c r="H318" t="s">
        <v>1</v>
      </c>
      <c r="I318" t="s">
        <v>1</v>
      </c>
      <c r="J318" t="s">
        <v>1</v>
      </c>
      <c r="K318" t="s">
        <v>1</v>
      </c>
      <c r="L318" t="s">
        <v>1</v>
      </c>
      <c r="M318" t="s">
        <v>1</v>
      </c>
      <c r="N318" t="s">
        <v>1</v>
      </c>
      <c r="O318">
        <v>692</v>
      </c>
    </row>
    <row r="319" spans="1:3" ht="12.75">
      <c r="A319">
        <v>15</v>
      </c>
      <c r="B319" t="str">
        <f t="shared" si="4"/>
        <v>736615</v>
      </c>
      <c r="C319">
        <v>7366</v>
      </c>
    </row>
    <row r="320" spans="1:15" ht="12.75">
      <c r="A320">
        <v>16</v>
      </c>
      <c r="B320" t="str">
        <f t="shared" si="4"/>
        <v>736616</v>
      </c>
      <c r="C320">
        <v>7366</v>
      </c>
      <c r="D320" s="104" t="s">
        <v>4</v>
      </c>
      <c r="E320" t="s">
        <v>1</v>
      </c>
      <c r="F320" t="s">
        <v>1</v>
      </c>
      <c r="G320" t="s">
        <v>1</v>
      </c>
      <c r="H320" t="s">
        <v>1</v>
      </c>
      <c r="I320" t="s">
        <v>1</v>
      </c>
      <c r="J320" t="s">
        <v>1</v>
      </c>
      <c r="K320" t="s">
        <v>1</v>
      </c>
      <c r="L320" t="s">
        <v>1</v>
      </c>
      <c r="M320" t="s">
        <v>1</v>
      </c>
      <c r="N320" t="s">
        <v>1</v>
      </c>
      <c r="O320" s="105">
        <v>1274</v>
      </c>
    </row>
    <row r="321" spans="1:4" ht="12.75">
      <c r="A321">
        <v>17</v>
      </c>
      <c r="B321" t="str">
        <f t="shared" si="4"/>
        <v>736617</v>
      </c>
      <c r="C321">
        <v>7366</v>
      </c>
      <c r="D321" s="104" t="s">
        <v>5</v>
      </c>
    </row>
    <row r="322" spans="1:15" ht="12.75">
      <c r="A322">
        <v>18</v>
      </c>
      <c r="B322" t="str">
        <f aca="true" t="shared" si="5" ref="B322:B380">+C322&amp;A322</f>
        <v>736618</v>
      </c>
      <c r="C322">
        <v>7366</v>
      </c>
      <c r="D322" s="104">
        <v>97</v>
      </c>
      <c r="E322" t="s">
        <v>1</v>
      </c>
      <c r="F322" t="s">
        <v>1</v>
      </c>
      <c r="G322" t="s">
        <v>1</v>
      </c>
      <c r="H322" t="s">
        <v>1</v>
      </c>
      <c r="I322" t="s">
        <v>1</v>
      </c>
      <c r="J322" t="s">
        <v>1</v>
      </c>
      <c r="K322" t="s">
        <v>1</v>
      </c>
      <c r="L322" t="s">
        <v>1</v>
      </c>
      <c r="M322" t="s">
        <v>1</v>
      </c>
      <c r="N322" t="s">
        <v>1</v>
      </c>
      <c r="O322">
        <v>43</v>
      </c>
    </row>
    <row r="323" spans="1:15" ht="12.75">
      <c r="A323">
        <v>19</v>
      </c>
      <c r="B323" t="str">
        <f t="shared" si="5"/>
        <v>736619</v>
      </c>
      <c r="C323">
        <v>7366</v>
      </c>
      <c r="D323" s="104">
        <v>98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t="s">
        <v>1</v>
      </c>
      <c r="M323" t="s">
        <v>1</v>
      </c>
      <c r="N323" t="s">
        <v>1</v>
      </c>
      <c r="O323">
        <v>144</v>
      </c>
    </row>
    <row r="324" spans="1:15" ht="12.75">
      <c r="A324">
        <v>20</v>
      </c>
      <c r="B324" t="str">
        <f t="shared" si="5"/>
        <v>736620</v>
      </c>
      <c r="C324">
        <v>7366</v>
      </c>
      <c r="D324" s="104">
        <v>99</v>
      </c>
      <c r="E324" t="s">
        <v>1</v>
      </c>
      <c r="F324" t="s">
        <v>1</v>
      </c>
      <c r="G324" t="s">
        <v>1</v>
      </c>
      <c r="H324" t="s">
        <v>1</v>
      </c>
      <c r="I324" t="s">
        <v>1</v>
      </c>
      <c r="J324" t="s">
        <v>1</v>
      </c>
      <c r="K324" t="s">
        <v>1</v>
      </c>
      <c r="L324" t="s">
        <v>1</v>
      </c>
      <c r="M324" t="s">
        <v>1</v>
      </c>
      <c r="N324" t="s">
        <v>1</v>
      </c>
      <c r="O324">
        <v>43</v>
      </c>
    </row>
    <row r="325" spans="1:15" ht="12.75">
      <c r="A325">
        <v>21</v>
      </c>
      <c r="B325" t="str">
        <f t="shared" si="5"/>
        <v>736621</v>
      </c>
      <c r="C325">
        <v>7366</v>
      </c>
      <c r="D325" s="104">
        <v>0</v>
      </c>
      <c r="E325" t="s">
        <v>1</v>
      </c>
      <c r="F325" t="s">
        <v>1</v>
      </c>
      <c r="G325" t="s">
        <v>1</v>
      </c>
      <c r="H325" t="s">
        <v>1</v>
      </c>
      <c r="I325" t="s">
        <v>1</v>
      </c>
      <c r="J325" t="s">
        <v>1</v>
      </c>
      <c r="K325" t="s">
        <v>1</v>
      </c>
      <c r="L325" t="s">
        <v>1</v>
      </c>
      <c r="M325" t="s">
        <v>1</v>
      </c>
      <c r="N325" t="s">
        <v>1</v>
      </c>
      <c r="O325" s="105">
        <v>2386</v>
      </c>
    </row>
    <row r="326" spans="1:3" ht="12.75">
      <c r="A326">
        <v>22</v>
      </c>
      <c r="B326" t="str">
        <f t="shared" si="5"/>
        <v>736622</v>
      </c>
      <c r="C326">
        <v>7366</v>
      </c>
    </row>
    <row r="327" spans="1:15" ht="12.75">
      <c r="A327">
        <v>23</v>
      </c>
      <c r="B327" t="str">
        <f t="shared" si="5"/>
        <v>736623</v>
      </c>
      <c r="C327">
        <v>7366</v>
      </c>
      <c r="D327" s="104" t="s">
        <v>4</v>
      </c>
      <c r="E327" t="s">
        <v>1</v>
      </c>
      <c r="F327" t="s">
        <v>1</v>
      </c>
      <c r="G327" t="s">
        <v>1</v>
      </c>
      <c r="H327" t="s">
        <v>1</v>
      </c>
      <c r="I327" t="s">
        <v>1</v>
      </c>
      <c r="J327" t="s">
        <v>1</v>
      </c>
      <c r="K327" t="s">
        <v>1</v>
      </c>
      <c r="L327" t="s">
        <v>1</v>
      </c>
      <c r="M327" t="s">
        <v>1</v>
      </c>
      <c r="N327" t="s">
        <v>1</v>
      </c>
      <c r="O327" s="105">
        <v>2616</v>
      </c>
    </row>
    <row r="328" spans="1:4" ht="12.75">
      <c r="A328">
        <v>24</v>
      </c>
      <c r="B328" t="str">
        <f t="shared" si="5"/>
        <v>736624</v>
      </c>
      <c r="C328">
        <v>7366</v>
      </c>
      <c r="D328" s="104" t="s">
        <v>5</v>
      </c>
    </row>
    <row r="329" spans="1:10" ht="12.75">
      <c r="A329">
        <v>25</v>
      </c>
      <c r="B329" t="str">
        <f t="shared" si="5"/>
        <v>736625</v>
      </c>
      <c r="C329">
        <v>7366</v>
      </c>
      <c r="D329" s="104" t="s">
        <v>0</v>
      </c>
      <c r="E329" t="s">
        <v>1</v>
      </c>
      <c r="F329" t="s">
        <v>1</v>
      </c>
      <c r="G329" t="s">
        <v>1</v>
      </c>
      <c r="H329" t="s">
        <v>1</v>
      </c>
      <c r="I329" t="s">
        <v>1</v>
      </c>
      <c r="J329" s="105">
        <v>2616</v>
      </c>
    </row>
    <row r="330" spans="1:3" ht="12.75">
      <c r="A330">
        <v>26</v>
      </c>
      <c r="B330" t="str">
        <f t="shared" si="5"/>
        <v>736626</v>
      </c>
      <c r="C330">
        <v>7366</v>
      </c>
    </row>
    <row r="331" spans="1:10" ht="12.75">
      <c r="A331">
        <v>27</v>
      </c>
      <c r="B331" t="str">
        <f t="shared" si="5"/>
        <v>736627</v>
      </c>
      <c r="C331">
        <v>7366</v>
      </c>
      <c r="D331" s="104" t="s">
        <v>0</v>
      </c>
      <c r="E331" t="s">
        <v>1</v>
      </c>
      <c r="F331" t="s">
        <v>1</v>
      </c>
      <c r="G331" t="s">
        <v>1</v>
      </c>
      <c r="H331" s="105">
        <v>-3470</v>
      </c>
      <c r="I331" s="105">
        <v>-27422</v>
      </c>
      <c r="J331">
        <v>8</v>
      </c>
    </row>
    <row r="332" spans="1:10" ht="12.75">
      <c r="A332">
        <v>28</v>
      </c>
      <c r="B332" t="str">
        <f t="shared" si="5"/>
        <v>736628</v>
      </c>
      <c r="C332">
        <v>7366</v>
      </c>
      <c r="D332" s="104" t="s">
        <v>0</v>
      </c>
      <c r="E332" t="s">
        <v>1</v>
      </c>
      <c r="F332" t="s">
        <v>1</v>
      </c>
      <c r="G332" t="s">
        <v>1</v>
      </c>
      <c r="H332" t="s">
        <v>1</v>
      </c>
      <c r="I332" t="s">
        <v>1</v>
      </c>
      <c r="J332" s="105">
        <v>2624</v>
      </c>
    </row>
    <row r="333" spans="1:10" ht="12.75">
      <c r="A333">
        <v>29</v>
      </c>
      <c r="B333" t="str">
        <f t="shared" si="5"/>
        <v>736629</v>
      </c>
      <c r="C333">
        <v>7366</v>
      </c>
      <c r="D333" s="104" t="s">
        <v>0</v>
      </c>
      <c r="E333" t="s">
        <v>1</v>
      </c>
      <c r="F333" t="s">
        <v>1</v>
      </c>
      <c r="G333" t="s">
        <v>1</v>
      </c>
      <c r="H333" s="105">
        <v>102942</v>
      </c>
      <c r="I333" s="105">
        <v>62450</v>
      </c>
      <c r="J333" s="105">
        <v>2526</v>
      </c>
    </row>
    <row r="334" spans="1:10" ht="12.75">
      <c r="A334">
        <v>30</v>
      </c>
      <c r="B334" t="str">
        <f t="shared" si="5"/>
        <v>736630</v>
      </c>
      <c r="C334">
        <v>7366</v>
      </c>
      <c r="D334" s="104" t="s">
        <v>0</v>
      </c>
      <c r="E334" t="s">
        <v>1</v>
      </c>
      <c r="F334" t="s">
        <v>1</v>
      </c>
      <c r="G334" t="s">
        <v>1</v>
      </c>
      <c r="H334">
        <v>0</v>
      </c>
      <c r="I334">
        <v>0.01</v>
      </c>
      <c r="J334">
        <v>0.02</v>
      </c>
    </row>
    <row r="335" spans="1:11" ht="12.75">
      <c r="A335">
        <v>31</v>
      </c>
      <c r="B335" t="str">
        <f t="shared" si="5"/>
        <v>736631</v>
      </c>
      <c r="C335">
        <v>7366</v>
      </c>
      <c r="D335" s="104" t="s">
        <v>0</v>
      </c>
      <c r="E335" t="s">
        <v>1</v>
      </c>
      <c r="F335" t="s">
        <v>1</v>
      </c>
      <c r="G335" t="s">
        <v>1</v>
      </c>
      <c r="H335">
        <v>0</v>
      </c>
      <c r="I335">
        <v>0</v>
      </c>
      <c r="J335">
        <v>0.104</v>
      </c>
      <c r="K335">
        <v>0.104</v>
      </c>
    </row>
    <row r="336" spans="1:11" ht="12.75">
      <c r="A336">
        <v>32</v>
      </c>
      <c r="B336" t="str">
        <f t="shared" si="5"/>
        <v>736632</v>
      </c>
      <c r="C336">
        <v>7366</v>
      </c>
      <c r="D336" s="104" t="s">
        <v>0</v>
      </c>
      <c r="E336" t="s">
        <v>1</v>
      </c>
      <c r="F336" t="s">
        <v>1</v>
      </c>
      <c r="G336" t="s">
        <v>1</v>
      </c>
      <c r="H336">
        <v>0</v>
      </c>
      <c r="I336">
        <v>0</v>
      </c>
      <c r="J336">
        <v>0.088</v>
      </c>
      <c r="K336">
        <v>0.088</v>
      </c>
    </row>
    <row r="337" spans="1:11" ht="12.75">
      <c r="A337">
        <v>33</v>
      </c>
      <c r="B337" t="str">
        <f t="shared" si="5"/>
        <v>736633</v>
      </c>
      <c r="C337">
        <v>7366</v>
      </c>
      <c r="D337" s="104" t="s">
        <v>0</v>
      </c>
      <c r="E337" t="s">
        <v>1</v>
      </c>
      <c r="F337" t="s">
        <v>1</v>
      </c>
      <c r="G337" t="s">
        <v>1</v>
      </c>
      <c r="H337">
        <v>2.183</v>
      </c>
      <c r="I337">
        <v>1.324</v>
      </c>
      <c r="J337">
        <v>0.053</v>
      </c>
      <c r="K337">
        <v>3.56</v>
      </c>
    </row>
    <row r="338" spans="1:11" ht="12.75">
      <c r="A338">
        <v>34</v>
      </c>
      <c r="B338" t="str">
        <f t="shared" si="5"/>
        <v>736634</v>
      </c>
      <c r="C338">
        <v>7366</v>
      </c>
      <c r="D338" s="104" t="s">
        <v>0</v>
      </c>
      <c r="E338" t="s">
        <v>1</v>
      </c>
      <c r="F338" t="s">
        <v>1</v>
      </c>
      <c r="G338" t="s">
        <v>1</v>
      </c>
      <c r="H338">
        <v>2.183</v>
      </c>
      <c r="I338">
        <v>1.311</v>
      </c>
      <c r="J338">
        <v>0.054</v>
      </c>
      <c r="K338">
        <v>3.548</v>
      </c>
    </row>
    <row r="339" spans="1:11" ht="12.75">
      <c r="A339">
        <v>35</v>
      </c>
      <c r="B339" t="str">
        <f t="shared" si="5"/>
        <v>736635</v>
      </c>
      <c r="C339">
        <v>7366</v>
      </c>
      <c r="D339" s="104" t="s">
        <v>0</v>
      </c>
      <c r="E339" t="s">
        <v>1</v>
      </c>
      <c r="F339" t="s">
        <v>1</v>
      </c>
      <c r="G339" t="s">
        <v>1</v>
      </c>
      <c r="H339">
        <v>2.283</v>
      </c>
      <c r="I339">
        <v>1.385</v>
      </c>
      <c r="J339">
        <v>0.056</v>
      </c>
      <c r="K339">
        <v>3.724</v>
      </c>
    </row>
    <row r="340" spans="1:11" ht="12.75">
      <c r="A340">
        <v>36</v>
      </c>
      <c r="B340" t="str">
        <f t="shared" si="5"/>
        <v>736636</v>
      </c>
      <c r="C340">
        <v>7366</v>
      </c>
      <c r="D340" s="104" t="s">
        <v>0</v>
      </c>
      <c r="E340" t="s">
        <v>1</v>
      </c>
      <c r="F340" t="s">
        <v>1</v>
      </c>
      <c r="G340" t="s">
        <v>1</v>
      </c>
      <c r="H340">
        <v>2.183</v>
      </c>
      <c r="I340">
        <v>1.311</v>
      </c>
      <c r="J340">
        <v>0.054</v>
      </c>
      <c r="K340">
        <v>3.548</v>
      </c>
    </row>
    <row r="341" spans="1:11" ht="12.75">
      <c r="A341">
        <v>37</v>
      </c>
      <c r="B341" t="str">
        <f t="shared" si="5"/>
        <v>736637</v>
      </c>
      <c r="C341">
        <v>7366</v>
      </c>
      <c r="D341" s="104" t="s">
        <v>0</v>
      </c>
      <c r="E341" t="s">
        <v>1</v>
      </c>
      <c r="F341" t="s">
        <v>358</v>
      </c>
      <c r="G341" t="s">
        <v>359</v>
      </c>
      <c r="H341" t="s">
        <v>6</v>
      </c>
      <c r="I341" t="s">
        <v>357</v>
      </c>
      <c r="J341">
        <v>6.151</v>
      </c>
      <c r="K341">
        <v>5.795</v>
      </c>
    </row>
    <row r="342" spans="1:9" ht="12.75">
      <c r="A342">
        <v>38</v>
      </c>
      <c r="B342" t="str">
        <f t="shared" si="5"/>
        <v>736638</v>
      </c>
      <c r="C342">
        <v>7366</v>
      </c>
      <c r="D342" s="104" t="s">
        <v>0</v>
      </c>
      <c r="E342" t="s">
        <v>1</v>
      </c>
      <c r="F342">
        <v>4.34</v>
      </c>
      <c r="G342">
        <v>4.29</v>
      </c>
      <c r="H342">
        <v>4.75</v>
      </c>
      <c r="I342">
        <v>5.8</v>
      </c>
    </row>
    <row r="343" spans="1:18" ht="12.75">
      <c r="A343">
        <v>1</v>
      </c>
      <c r="B343" t="str">
        <f t="shared" si="5"/>
        <v>87091</v>
      </c>
      <c r="C343">
        <v>8709</v>
      </c>
      <c r="D343" s="104" t="s">
        <v>0</v>
      </c>
      <c r="E343" t="s">
        <v>1</v>
      </c>
      <c r="F343" t="s">
        <v>1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L343" t="s">
        <v>1</v>
      </c>
      <c r="M343" t="s">
        <v>1</v>
      </c>
      <c r="N343" t="s">
        <v>1</v>
      </c>
      <c r="O343" t="s">
        <v>1</v>
      </c>
      <c r="P343" t="s">
        <v>1</v>
      </c>
      <c r="Q343" t="s">
        <v>1</v>
      </c>
      <c r="R343" t="s">
        <v>367</v>
      </c>
    </row>
    <row r="344" spans="1:5" ht="12.75">
      <c r="A344">
        <v>2</v>
      </c>
      <c r="B344" t="str">
        <f t="shared" si="5"/>
        <v>87092</v>
      </c>
      <c r="C344">
        <v>8709</v>
      </c>
      <c r="D344" s="104" t="s">
        <v>0</v>
      </c>
      <c r="E344" t="s">
        <v>2</v>
      </c>
    </row>
    <row r="345" spans="1:5" ht="12.75">
      <c r="A345">
        <v>3</v>
      </c>
      <c r="B345" t="str">
        <f t="shared" si="5"/>
        <v>87093</v>
      </c>
      <c r="C345">
        <v>8709</v>
      </c>
      <c r="D345" s="104" t="s">
        <v>0</v>
      </c>
      <c r="E345" t="s">
        <v>3</v>
      </c>
    </row>
    <row r="346" spans="1:4" ht="12.75">
      <c r="A346">
        <v>4</v>
      </c>
      <c r="B346" t="str">
        <f t="shared" si="5"/>
        <v>87094</v>
      </c>
      <c r="C346">
        <v>8709</v>
      </c>
      <c r="D346" s="104">
        <v>97</v>
      </c>
    </row>
    <row r="347" spans="1:4" ht="12.75">
      <c r="A347">
        <v>5</v>
      </c>
      <c r="B347" t="str">
        <f t="shared" si="5"/>
        <v>87095</v>
      </c>
      <c r="C347">
        <v>8709</v>
      </c>
      <c r="D347" s="104">
        <v>98</v>
      </c>
    </row>
    <row r="348" spans="1:5" ht="12.75">
      <c r="A348">
        <v>6</v>
      </c>
      <c r="B348" t="str">
        <f t="shared" si="5"/>
        <v>87096</v>
      </c>
      <c r="C348">
        <v>8709</v>
      </c>
      <c r="D348" s="104">
        <v>99</v>
      </c>
      <c r="E348">
        <v>32</v>
      </c>
    </row>
    <row r="349" spans="1:17" ht="12.75">
      <c r="A349">
        <v>7</v>
      </c>
      <c r="B349" t="str">
        <f t="shared" si="5"/>
        <v>87097</v>
      </c>
      <c r="C349">
        <v>8709</v>
      </c>
      <c r="D349" s="104">
        <v>0</v>
      </c>
      <c r="E349">
        <v>65</v>
      </c>
      <c r="F349" s="105">
        <v>23919</v>
      </c>
      <c r="G349">
        <v>36.798</v>
      </c>
      <c r="H349" t="s">
        <v>1</v>
      </c>
      <c r="I349" t="s">
        <v>1</v>
      </c>
      <c r="J349" t="s">
        <v>1</v>
      </c>
      <c r="K349" t="s">
        <v>1</v>
      </c>
      <c r="L349" t="s">
        <v>1</v>
      </c>
      <c r="M349" t="s">
        <v>1</v>
      </c>
      <c r="N349" t="s">
        <v>1</v>
      </c>
      <c r="O349">
        <v>1</v>
      </c>
      <c r="P349" t="s">
        <v>1</v>
      </c>
      <c r="Q349">
        <v>1</v>
      </c>
    </row>
    <row r="350" spans="1:4" ht="12.75">
      <c r="A350">
        <v>8</v>
      </c>
      <c r="B350" t="str">
        <f t="shared" si="5"/>
        <v>87098</v>
      </c>
      <c r="C350">
        <v>8709</v>
      </c>
      <c r="D350" s="104">
        <v>1</v>
      </c>
    </row>
    <row r="351" spans="1:17" ht="12.75">
      <c r="A351">
        <v>9</v>
      </c>
      <c r="B351" t="str">
        <f t="shared" si="5"/>
        <v>87099</v>
      </c>
      <c r="C351">
        <v>8709</v>
      </c>
      <c r="D351" s="104" t="s">
        <v>4</v>
      </c>
      <c r="E351">
        <v>97</v>
      </c>
      <c r="F351" s="105">
        <v>23919</v>
      </c>
      <c r="G351">
        <v>24.659</v>
      </c>
      <c r="H351" t="s">
        <v>1</v>
      </c>
      <c r="I351" t="s">
        <v>1</v>
      </c>
      <c r="J351" t="s">
        <v>1</v>
      </c>
      <c r="K351" t="s">
        <v>1</v>
      </c>
      <c r="L351" t="s">
        <v>1</v>
      </c>
      <c r="M351" t="s">
        <v>1</v>
      </c>
      <c r="N351" t="s">
        <v>1</v>
      </c>
      <c r="O351">
        <v>1</v>
      </c>
      <c r="P351" t="s">
        <v>1</v>
      </c>
      <c r="Q351">
        <v>1</v>
      </c>
    </row>
    <row r="352" spans="1:4" ht="12.75">
      <c r="A352">
        <v>10</v>
      </c>
      <c r="B352" t="str">
        <f t="shared" si="5"/>
        <v>870910</v>
      </c>
      <c r="C352">
        <v>8709</v>
      </c>
      <c r="D352" s="104" t="s">
        <v>5</v>
      </c>
    </row>
    <row r="353" spans="1:3" ht="12.75">
      <c r="A353">
        <v>11</v>
      </c>
      <c r="B353" t="str">
        <f t="shared" si="5"/>
        <v>870911</v>
      </c>
      <c r="C353">
        <v>8709</v>
      </c>
    </row>
    <row r="354" spans="1:3" ht="12.75">
      <c r="A354">
        <v>12</v>
      </c>
      <c r="B354" t="str">
        <f t="shared" si="5"/>
        <v>870912</v>
      </c>
      <c r="C354">
        <v>8709</v>
      </c>
    </row>
    <row r="355" spans="1:3" ht="12.75">
      <c r="A355">
        <v>13</v>
      </c>
      <c r="B355" t="str">
        <f t="shared" si="5"/>
        <v>870913</v>
      </c>
      <c r="C355">
        <v>8709</v>
      </c>
    </row>
    <row r="356" spans="1:15" ht="12.75">
      <c r="A356">
        <v>14</v>
      </c>
      <c r="B356" t="str">
        <f t="shared" si="5"/>
        <v>870914</v>
      </c>
      <c r="C356">
        <v>8709</v>
      </c>
      <c r="D356" s="104">
        <v>0</v>
      </c>
      <c r="E356" t="s">
        <v>1</v>
      </c>
      <c r="F356" t="s">
        <v>1</v>
      </c>
      <c r="G356" t="s">
        <v>1</v>
      </c>
      <c r="H356" s="105">
        <v>19127</v>
      </c>
      <c r="I356" t="s">
        <v>1</v>
      </c>
      <c r="J356" t="s">
        <v>1</v>
      </c>
      <c r="K356" t="s">
        <v>1</v>
      </c>
      <c r="L356" t="s">
        <v>1</v>
      </c>
      <c r="M356" s="105">
        <v>4657</v>
      </c>
      <c r="N356" t="s">
        <v>1</v>
      </c>
      <c r="O356">
        <v>135</v>
      </c>
    </row>
    <row r="357" spans="1:3" ht="12.75">
      <c r="A357">
        <v>15</v>
      </c>
      <c r="B357" t="str">
        <f t="shared" si="5"/>
        <v>870915</v>
      </c>
      <c r="C357">
        <v>8709</v>
      </c>
    </row>
    <row r="358" spans="1:15" ht="12.75">
      <c r="A358">
        <v>16</v>
      </c>
      <c r="B358" t="str">
        <f t="shared" si="5"/>
        <v>870916</v>
      </c>
      <c r="C358">
        <v>8709</v>
      </c>
      <c r="D358" s="104" t="s">
        <v>4</v>
      </c>
      <c r="E358" t="s">
        <v>1</v>
      </c>
      <c r="F358" t="s">
        <v>1</v>
      </c>
      <c r="G358" t="s">
        <v>1</v>
      </c>
      <c r="H358" s="105">
        <v>19127</v>
      </c>
      <c r="I358" t="s">
        <v>1</v>
      </c>
      <c r="J358" t="s">
        <v>1</v>
      </c>
      <c r="K358" t="s">
        <v>1</v>
      </c>
      <c r="L358" t="s">
        <v>1</v>
      </c>
      <c r="M358" s="105">
        <v>4657</v>
      </c>
      <c r="N358" t="s">
        <v>1</v>
      </c>
      <c r="O358">
        <v>135</v>
      </c>
    </row>
    <row r="359" spans="1:4" ht="12.75">
      <c r="A359">
        <v>17</v>
      </c>
      <c r="B359" t="str">
        <f t="shared" si="5"/>
        <v>870917</v>
      </c>
      <c r="C359">
        <v>8709</v>
      </c>
      <c r="D359" s="104" t="s">
        <v>5</v>
      </c>
    </row>
    <row r="360" spans="1:3" ht="12.75">
      <c r="A360">
        <v>18</v>
      </c>
      <c r="B360" t="str">
        <f t="shared" si="5"/>
        <v>870918</v>
      </c>
      <c r="C360">
        <v>8709</v>
      </c>
    </row>
    <row r="361" spans="1:3" ht="12.75">
      <c r="A361">
        <v>19</v>
      </c>
      <c r="B361" t="str">
        <f t="shared" si="5"/>
        <v>870919</v>
      </c>
      <c r="C361">
        <v>8709</v>
      </c>
    </row>
    <row r="362" spans="1:3" ht="12.75">
      <c r="A362">
        <v>20</v>
      </c>
      <c r="B362" t="str">
        <f t="shared" si="5"/>
        <v>870920</v>
      </c>
      <c r="C362">
        <v>8709</v>
      </c>
    </row>
    <row r="363" spans="1:15" ht="12.75">
      <c r="A363">
        <v>21</v>
      </c>
      <c r="B363" t="str">
        <f t="shared" si="5"/>
        <v>870921</v>
      </c>
      <c r="C363">
        <v>8709</v>
      </c>
      <c r="D363" s="104">
        <v>0</v>
      </c>
      <c r="E363" t="s">
        <v>1</v>
      </c>
      <c r="F363" t="s">
        <v>1</v>
      </c>
      <c r="G363" t="s">
        <v>1</v>
      </c>
      <c r="H363" s="105">
        <v>6999</v>
      </c>
      <c r="I363" t="s">
        <v>1</v>
      </c>
      <c r="J363" t="s">
        <v>1</v>
      </c>
      <c r="K363" t="s">
        <v>1</v>
      </c>
      <c r="L363" t="s">
        <v>1</v>
      </c>
      <c r="M363" s="105">
        <v>2316</v>
      </c>
      <c r="N363" t="s">
        <v>1</v>
      </c>
      <c r="O363">
        <v>465</v>
      </c>
    </row>
    <row r="364" spans="1:3" ht="12.75">
      <c r="A364">
        <v>22</v>
      </c>
      <c r="B364" t="str">
        <f t="shared" si="5"/>
        <v>870922</v>
      </c>
      <c r="C364">
        <v>8709</v>
      </c>
    </row>
    <row r="365" spans="1:15" ht="12.75">
      <c r="A365">
        <v>23</v>
      </c>
      <c r="B365" t="str">
        <f t="shared" si="5"/>
        <v>870923</v>
      </c>
      <c r="C365">
        <v>8709</v>
      </c>
      <c r="D365" s="104" t="s">
        <v>4</v>
      </c>
      <c r="E365" t="s">
        <v>1</v>
      </c>
      <c r="F365" t="s">
        <v>1</v>
      </c>
      <c r="G365" t="s">
        <v>1</v>
      </c>
      <c r="H365" s="105">
        <v>6999</v>
      </c>
      <c r="I365" t="s">
        <v>1</v>
      </c>
      <c r="J365" t="s">
        <v>1</v>
      </c>
      <c r="K365" t="s">
        <v>1</v>
      </c>
      <c r="L365" t="s">
        <v>1</v>
      </c>
      <c r="M365" s="105">
        <v>2316</v>
      </c>
      <c r="N365" t="s">
        <v>1</v>
      </c>
      <c r="O365">
        <v>465</v>
      </c>
    </row>
    <row r="366" spans="1:4" ht="12.75">
      <c r="A366">
        <v>24</v>
      </c>
      <c r="B366" t="str">
        <f t="shared" si="5"/>
        <v>870924</v>
      </c>
      <c r="C366">
        <v>8709</v>
      </c>
      <c r="D366" s="104" t="s">
        <v>5</v>
      </c>
    </row>
    <row r="367" spans="1:10" ht="12.75">
      <c r="A367">
        <v>25</v>
      </c>
      <c r="B367" t="str">
        <f t="shared" si="5"/>
        <v>870925</v>
      </c>
      <c r="C367">
        <v>8709</v>
      </c>
      <c r="D367" s="104" t="s">
        <v>0</v>
      </c>
      <c r="E367" t="s">
        <v>1</v>
      </c>
      <c r="F367" t="s">
        <v>1</v>
      </c>
      <c r="G367" t="s">
        <v>1</v>
      </c>
      <c r="H367" t="s">
        <v>1</v>
      </c>
      <c r="I367" s="105">
        <v>9315</v>
      </c>
      <c r="J367">
        <v>465</v>
      </c>
    </row>
    <row r="368" spans="1:3" ht="12.75">
      <c r="A368">
        <v>26</v>
      </c>
      <c r="B368" t="str">
        <f t="shared" si="5"/>
        <v>870926</v>
      </c>
      <c r="C368">
        <v>8709</v>
      </c>
    </row>
    <row r="369" spans="1:9" ht="12.75">
      <c r="A369">
        <v>27</v>
      </c>
      <c r="B369" t="str">
        <f t="shared" si="5"/>
        <v>870927</v>
      </c>
      <c r="C369">
        <v>8709</v>
      </c>
      <c r="D369" s="104" t="s">
        <v>0</v>
      </c>
      <c r="E369" t="s">
        <v>1</v>
      </c>
      <c r="F369" t="s">
        <v>1</v>
      </c>
      <c r="G369" t="s">
        <v>1</v>
      </c>
      <c r="H369">
        <v>168</v>
      </c>
      <c r="I369">
        <v>-518</v>
      </c>
    </row>
    <row r="370" spans="1:10" ht="12.75">
      <c r="A370">
        <v>28</v>
      </c>
      <c r="B370" t="str">
        <f t="shared" si="5"/>
        <v>870928</v>
      </c>
      <c r="C370">
        <v>8709</v>
      </c>
      <c r="D370" s="104" t="s">
        <v>0</v>
      </c>
      <c r="E370" t="s">
        <v>1</v>
      </c>
      <c r="F370" t="s">
        <v>1</v>
      </c>
      <c r="G370" t="s">
        <v>1</v>
      </c>
      <c r="H370">
        <v>168</v>
      </c>
      <c r="I370" s="105">
        <v>8797</v>
      </c>
      <c r="J370">
        <v>465</v>
      </c>
    </row>
    <row r="371" spans="1:10" ht="12.75">
      <c r="A371">
        <v>29</v>
      </c>
      <c r="B371" t="str">
        <f t="shared" si="5"/>
        <v>870929</v>
      </c>
      <c r="C371">
        <v>8709</v>
      </c>
      <c r="D371" s="104" t="s">
        <v>0</v>
      </c>
      <c r="E371" t="s">
        <v>1</v>
      </c>
      <c r="F371" t="s">
        <v>1</v>
      </c>
      <c r="G371" t="s">
        <v>1</v>
      </c>
      <c r="H371">
        <v>880</v>
      </c>
      <c r="I371">
        <v>534</v>
      </c>
      <c r="J371">
        <v>24</v>
      </c>
    </row>
    <row r="372" spans="1:10" ht="12.75">
      <c r="A372">
        <v>30</v>
      </c>
      <c r="B372" t="str">
        <f t="shared" si="5"/>
        <v>870930</v>
      </c>
      <c r="C372">
        <v>8709</v>
      </c>
      <c r="D372" s="104" t="s">
        <v>0</v>
      </c>
      <c r="E372" t="s">
        <v>1</v>
      </c>
      <c r="F372" t="s">
        <v>1</v>
      </c>
      <c r="G372" t="s">
        <v>1</v>
      </c>
      <c r="H372">
        <v>0</v>
      </c>
      <c r="I372">
        <v>0</v>
      </c>
      <c r="J372">
        <v>0</v>
      </c>
    </row>
    <row r="373" spans="1:11" ht="12.75">
      <c r="A373">
        <v>31</v>
      </c>
      <c r="B373" t="str">
        <f t="shared" si="5"/>
        <v>870931</v>
      </c>
      <c r="C373">
        <v>8709</v>
      </c>
      <c r="D373" s="104" t="s">
        <v>0</v>
      </c>
      <c r="E373" t="s">
        <v>1</v>
      </c>
      <c r="F373" t="s">
        <v>1</v>
      </c>
      <c r="G373" t="s">
        <v>1</v>
      </c>
      <c r="H373">
        <v>0.173</v>
      </c>
      <c r="I373">
        <v>9.069</v>
      </c>
      <c r="J373">
        <v>0.479</v>
      </c>
      <c r="K373">
        <v>9.721</v>
      </c>
    </row>
    <row r="374" spans="1:11" ht="12.75">
      <c r="A374">
        <v>32</v>
      </c>
      <c r="B374" t="str">
        <f t="shared" si="5"/>
        <v>870932</v>
      </c>
      <c r="C374">
        <v>8709</v>
      </c>
      <c r="D374" s="104" t="s">
        <v>0</v>
      </c>
      <c r="E374" t="s">
        <v>1</v>
      </c>
      <c r="F374" t="s">
        <v>1</v>
      </c>
      <c r="G374" t="s">
        <v>1</v>
      </c>
      <c r="H374">
        <v>0.203</v>
      </c>
      <c r="I374">
        <v>3.328</v>
      </c>
      <c r="J374">
        <v>0.403</v>
      </c>
      <c r="K374">
        <v>3.934</v>
      </c>
    </row>
    <row r="375" spans="1:11" ht="12.75">
      <c r="A375">
        <v>33</v>
      </c>
      <c r="B375" t="str">
        <f t="shared" si="5"/>
        <v>870933</v>
      </c>
      <c r="C375">
        <v>8709</v>
      </c>
      <c r="D375" s="104" t="s">
        <v>0</v>
      </c>
      <c r="E375" t="s">
        <v>1</v>
      </c>
      <c r="F375" t="s">
        <v>1</v>
      </c>
      <c r="G375" t="s">
        <v>1</v>
      </c>
      <c r="H375">
        <v>0.867</v>
      </c>
      <c r="I375">
        <v>0.527</v>
      </c>
      <c r="J375">
        <v>0.023</v>
      </c>
      <c r="K375">
        <v>1.417</v>
      </c>
    </row>
    <row r="376" spans="1:11" ht="12.75">
      <c r="A376">
        <v>34</v>
      </c>
      <c r="B376" t="str">
        <f t="shared" si="5"/>
        <v>870934</v>
      </c>
      <c r="C376">
        <v>8709</v>
      </c>
      <c r="D376" s="104" t="s">
        <v>0</v>
      </c>
      <c r="E376" t="s">
        <v>1</v>
      </c>
      <c r="F376" t="s">
        <v>1</v>
      </c>
      <c r="G376" t="s">
        <v>1</v>
      </c>
      <c r="H376">
        <v>0.867</v>
      </c>
      <c r="I376">
        <v>0.527</v>
      </c>
      <c r="J376">
        <v>0.023</v>
      </c>
      <c r="K376">
        <v>1.417</v>
      </c>
    </row>
    <row r="377" spans="1:11" ht="12.75">
      <c r="A377">
        <v>35</v>
      </c>
      <c r="B377" t="str">
        <f t="shared" si="5"/>
        <v>870935</v>
      </c>
      <c r="C377">
        <v>8709</v>
      </c>
      <c r="D377" s="104" t="s">
        <v>0</v>
      </c>
      <c r="E377" t="s">
        <v>1</v>
      </c>
      <c r="F377" t="s">
        <v>1</v>
      </c>
      <c r="G377" t="s">
        <v>1</v>
      </c>
      <c r="H377">
        <v>0.907</v>
      </c>
      <c r="I377">
        <v>0.551</v>
      </c>
      <c r="J377">
        <v>0.024</v>
      </c>
      <c r="K377">
        <v>1.482</v>
      </c>
    </row>
    <row r="378" spans="1:11" ht="12.75">
      <c r="A378">
        <v>36</v>
      </c>
      <c r="B378" t="str">
        <f t="shared" si="5"/>
        <v>870936</v>
      </c>
      <c r="C378">
        <v>8709</v>
      </c>
      <c r="D378" s="104" t="s">
        <v>0</v>
      </c>
      <c r="E378" t="s">
        <v>1</v>
      </c>
      <c r="F378" t="s">
        <v>1</v>
      </c>
      <c r="G378" t="s">
        <v>1</v>
      </c>
      <c r="H378">
        <v>0.867</v>
      </c>
      <c r="I378">
        <v>0.527</v>
      </c>
      <c r="J378">
        <v>0.023</v>
      </c>
      <c r="K378">
        <v>1.417</v>
      </c>
    </row>
    <row r="379" spans="1:11" ht="12.75">
      <c r="A379">
        <v>37</v>
      </c>
      <c r="B379" t="str">
        <f t="shared" si="5"/>
        <v>870937</v>
      </c>
      <c r="C379">
        <v>8709</v>
      </c>
      <c r="D379" s="104" t="s">
        <v>0</v>
      </c>
      <c r="E379" t="s">
        <v>1</v>
      </c>
      <c r="F379" t="s">
        <v>358</v>
      </c>
      <c r="G379" t="s">
        <v>359</v>
      </c>
      <c r="H379" t="s">
        <v>6</v>
      </c>
      <c r="I379" t="s">
        <v>357</v>
      </c>
      <c r="J379">
        <v>2.456</v>
      </c>
      <c r="K379">
        <v>2.306</v>
      </c>
    </row>
    <row r="380" spans="1:9" ht="12.75">
      <c r="A380">
        <v>38</v>
      </c>
      <c r="B380" t="str">
        <f t="shared" si="5"/>
        <v>870938</v>
      </c>
      <c r="C380">
        <v>8709</v>
      </c>
      <c r="D380" s="104" t="s">
        <v>0</v>
      </c>
      <c r="E380" t="s">
        <v>1</v>
      </c>
      <c r="F380">
        <v>1.71</v>
      </c>
      <c r="G380">
        <v>1.69</v>
      </c>
      <c r="H380">
        <v>1.89</v>
      </c>
      <c r="I380">
        <v>2.31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zoomScale="90" zoomScaleNormal="90" workbookViewId="0" topLeftCell="A1">
      <selection activeCell="G18" sqref="G18"/>
    </sheetView>
  </sheetViews>
  <sheetFormatPr defaultColWidth="9.140625" defaultRowHeight="12.75"/>
  <cols>
    <col min="1" max="1" width="7.140625" style="41" customWidth="1"/>
    <col min="2" max="2" width="13.57421875" style="41" customWidth="1"/>
    <col min="3" max="3" width="11.00390625" style="41" customWidth="1"/>
    <col min="4" max="4" width="13.140625" style="41" customWidth="1"/>
    <col min="5" max="6" width="11.00390625" style="41" customWidth="1"/>
    <col min="7" max="7" width="15.7109375" style="41" customWidth="1"/>
    <col min="8" max="13" width="11.00390625" style="41" customWidth="1"/>
    <col min="14" max="16" width="9.140625" style="1" customWidth="1"/>
    <col min="17" max="17" width="7.00390625" style="3" customWidth="1"/>
    <col min="18" max="16384" width="9.140625" style="1" customWidth="1"/>
  </cols>
  <sheetData>
    <row r="1" spans="15:17" ht="12.75">
      <c r="O1" s="1">
        <v>4</v>
      </c>
      <c r="Q1" s="112">
        <v>6824</v>
      </c>
    </row>
    <row r="2" ht="12.75">
      <c r="Q2" s="112">
        <v>6826</v>
      </c>
    </row>
    <row r="3" spans="3:17" ht="12.75">
      <c r="C3" s="42" t="s">
        <v>9</v>
      </c>
      <c r="D3" s="42"/>
      <c r="G3" s="43"/>
      <c r="J3" s="42" t="s">
        <v>9</v>
      </c>
      <c r="Q3" s="112">
        <v>6843</v>
      </c>
    </row>
    <row r="4" spans="1:17" ht="12.75">
      <c r="A4" s="42"/>
      <c r="F4" s="42"/>
      <c r="L4" s="42" t="s">
        <v>10</v>
      </c>
      <c r="Q4" s="112">
        <v>6872</v>
      </c>
    </row>
    <row r="5" spans="1:17" ht="12.75">
      <c r="A5" s="44" t="str">
        <f>+VLOOKUP($P5,DATA!$B$1:$R$15000,17,FALSE)</f>
        <v>CLASS  SHIP REPAIR OR CONVRSN-ALL OPER.</v>
      </c>
      <c r="B5" s="45"/>
      <c r="E5" s="45"/>
      <c r="F5" s="45"/>
      <c r="G5" s="45"/>
      <c r="H5" s="45"/>
      <c r="I5" s="45"/>
      <c r="J5" s="45"/>
      <c r="K5" s="45"/>
      <c r="L5" s="41">
        <f>+INDEX(Q1:Q330,O1)</f>
        <v>6872</v>
      </c>
      <c r="M5" s="46"/>
      <c r="O5" s="1">
        <v>1</v>
      </c>
      <c r="P5" s="1" t="str">
        <f>+($L$5)&amp;O5</f>
        <v>68721</v>
      </c>
      <c r="Q5" s="112">
        <v>7309</v>
      </c>
    </row>
    <row r="6" spans="1:17" ht="12.75">
      <c r="A6" s="42" t="s">
        <v>9</v>
      </c>
      <c r="Q6" s="112">
        <v>7313</v>
      </c>
    </row>
    <row r="7" spans="1:17" ht="12.75">
      <c r="A7" s="47" t="s">
        <v>11</v>
      </c>
      <c r="B7" s="110" t="str">
        <f>+IF(VLOOKUP($P7,DATA!$B$1:$Q$15000,4,FALSE)="            ","",IF(VLOOKUP($P7,DATA!$B$1:$Q$15000,4,FALSE)="","",VLOOKUP($P7,DATA!$B$1:$Q$15000,4,FALSE)))</f>
        <v>     PAYROLL</v>
      </c>
      <c r="C7" s="108" t="s">
        <v>12</v>
      </c>
      <c r="D7" s="108" t="s">
        <v>45</v>
      </c>
      <c r="E7" s="108"/>
      <c r="F7" s="108"/>
      <c r="G7" s="109" t="s">
        <v>47</v>
      </c>
      <c r="H7" s="49"/>
      <c r="I7" s="49"/>
      <c r="J7" s="50" t="s">
        <v>13</v>
      </c>
      <c r="K7" s="49"/>
      <c r="L7" s="49"/>
      <c r="M7" s="49"/>
      <c r="O7" s="1">
        <v>2</v>
      </c>
      <c r="P7" s="1" t="str">
        <f>+($L$5)&amp;O7</f>
        <v>68722</v>
      </c>
      <c r="Q7" s="112">
        <v>7317</v>
      </c>
    </row>
    <row r="8" spans="1:17" ht="12.75">
      <c r="A8" s="107" t="s">
        <v>14</v>
      </c>
      <c r="B8" s="111" t="str">
        <f>+IF(VLOOKUP($P8,DATA!$B$1:$Q$15000,4,FALSE)="            ","",IF(VLOOKUP($P8,DATA!$B$1:$Q$15000,4,FALSE)="","",VLOOKUP($P8,DATA!$B$1:$Q$15000,4,FALSE)))</f>
        <v>    IN THOUS</v>
      </c>
      <c r="C8" s="107" t="s">
        <v>15</v>
      </c>
      <c r="D8" s="107" t="s">
        <v>46</v>
      </c>
      <c r="E8" s="107"/>
      <c r="F8" s="107"/>
      <c r="G8" s="83" t="s">
        <v>48</v>
      </c>
      <c r="H8" s="65" t="s">
        <v>16</v>
      </c>
      <c r="I8" s="65" t="s">
        <v>17</v>
      </c>
      <c r="J8" s="65" t="s">
        <v>18</v>
      </c>
      <c r="K8" s="65" t="s">
        <v>19</v>
      </c>
      <c r="L8" s="65" t="s">
        <v>20</v>
      </c>
      <c r="M8" s="65" t="s">
        <v>21</v>
      </c>
      <c r="O8" s="1">
        <v>3</v>
      </c>
      <c r="P8" s="1" t="str">
        <f>+($L$5)&amp;O8</f>
        <v>68723</v>
      </c>
      <c r="Q8" s="112">
        <v>7327</v>
      </c>
    </row>
    <row r="9" spans="1:17" ht="12.75">
      <c r="A9" s="87">
        <v>1997</v>
      </c>
      <c r="B9" s="100">
        <f>+IF(VLOOKUP($P9,DATA!$B$1:$Q$15000,4,FALSE)="            ","",IF(VLOOKUP($P9,DATA!$B$1:$Q$15000,4,FALSE)="","",VLOOKUP($P9,DATA!$B$1:$Q$15000,4,FALSE)))</f>
        <v>1</v>
      </c>
      <c r="C9" s="44">
        <f>+IF(VLOOKUP($P9,DATA!$B$1:$Q$15000,5,FALSE)="            ","",IF(VLOOKUP($P9,DATA!$B$1:$Q$15000,5,FALSE)="","",VLOOKUP($P9,DATA!$B$1:$Q$15000,5,FALSE)))</f>
      </c>
      <c r="D9" s="54">
        <f>+IF(VLOOKUP($P9,DATA!$B$1:$Q$15000,6,FALSE)="            ","",IF(VLOOKUP($P9,DATA!$B$1:$Q$15000,6,FALSE)="","",VLOOKUP($P9,DATA!$B$1:$Q$15000,6,FALSE)))</f>
      </c>
      <c r="E9" s="44"/>
      <c r="F9" s="44"/>
      <c r="G9" s="102">
        <f>+IF(VLOOKUP($P9,DATA!$B$1:$Q$15000,10,FALSE)="            ","",IF(VLOOKUP($P9,DATA!$B$1:$Q$15000,10,FALSE)="","",VLOOKUP($P9,DATA!$B$1:$Q$15000,10,FALSE)))</f>
      </c>
      <c r="H9" s="84">
        <f>+IF(VLOOKUP($P9,DATA!$B$1:$Q$15000,11,FALSE)="            ","",IF(VLOOKUP($P9,DATA!$B$1:$Q$15000,11,FALSE)="","",VLOOKUP($P9,DATA!$B$1:$Q$15000,11,FALSE)))</f>
      </c>
      <c r="I9" s="84">
        <f>+IF(VLOOKUP($P9,DATA!$B$1:$Q$15000,12,FALSE)="            ","",IF(VLOOKUP($P9,DATA!$B$1:$Q$15000,12,FALSE)="","",VLOOKUP($P9,DATA!$B$1:$Q$15000,12,FALSE)))</f>
      </c>
      <c r="J9" s="84">
        <f>+IF(VLOOKUP($P9,DATA!$B$1:$Q$15000,13,FALSE)="            ","",IF(VLOOKUP($P9,DATA!$B$1:$Q$15000,13,FALSE)="","",VLOOKUP($P9,DATA!$B$1:$Q$15000,13,FALSE)))</f>
      </c>
      <c r="K9" s="84">
        <f>+IF(VLOOKUP($P9,DATA!$B$1:$Q$15000,14,FALSE)="            ","",IF(VLOOKUP($P9,DATA!$B$1:$Q$15000,14,FALSE)="","",VLOOKUP($P9,DATA!$B$1:$Q$15000,14,FALSE)))</f>
      </c>
      <c r="L9" s="84">
        <f>+IF(VLOOKUP($P9,DATA!$B$1:$Q$15000,15,FALSE)="            ","",IF(VLOOKUP($P9,DATA!$B$1:$Q$15000,15,FALSE)="","",VLOOKUP($P9,DATA!$B$1:$Q$15000,15,FALSE)))</f>
      </c>
      <c r="M9" s="84">
        <f>+IF(VLOOKUP($P9,DATA!$B$1:$Q$15000,16,FALSE)="            ","",IF(VLOOKUP($P9,DATA!$B$1:$Q$15000,16,FALSE)="","",VLOOKUP($P9,DATA!$B$1:$Q$15000,16,FALSE)))</f>
      </c>
      <c r="O9" s="1">
        <v>4</v>
      </c>
      <c r="P9" s="1" t="str">
        <f>+($L$5)&amp;O9</f>
        <v>68724</v>
      </c>
      <c r="Q9" s="112">
        <v>7366</v>
      </c>
    </row>
    <row r="10" spans="1:17" ht="12.75">
      <c r="A10" s="77">
        <v>1998</v>
      </c>
      <c r="B10" s="100">
        <f>+IF(VLOOKUP($P10,DATA!$B$1:$Q$15000,4,FALSE)="            ","",IF(VLOOKUP($P10,DATA!$B$1:$Q$15000,4,FALSE)="","",VLOOKUP($P10,DATA!$B$1:$Q$15000,4,FALSE)))</f>
      </c>
      <c r="C10" s="44">
        <f>+IF(VLOOKUP($P10,DATA!$B$1:$Q$15000,5,FALSE)="            ","",IF(VLOOKUP($P10,DATA!$B$1:$Q$15000,5,FALSE)="","",VLOOKUP($P10,DATA!$B$1:$Q$15000,5,FALSE)))</f>
      </c>
      <c r="D10" s="54">
        <f>+IF(VLOOKUP($P10,DATA!$B$1:$Q$15000,6,FALSE)="            ","",IF(VLOOKUP($P10,DATA!$B$1:$Q$15000,6,FALSE)="","",VLOOKUP($P10,DATA!$B$1:$Q$15000,6,FALSE)))</f>
      </c>
      <c r="E10" s="44"/>
      <c r="F10" s="44"/>
      <c r="G10" s="102">
        <f>+IF(VLOOKUP($P10,DATA!$B$1:$Q$15000,10,FALSE)="            ","",IF(VLOOKUP($P10,DATA!$B$1:$Q$15000,10,FALSE)="","",VLOOKUP($P10,DATA!$B$1:$Q$15000,10,FALSE)))</f>
      </c>
      <c r="H10" s="85">
        <f>+IF(VLOOKUP($P10,DATA!$B$1:$Q$15000,11,FALSE)="            ","",IF(VLOOKUP($P10,DATA!$B$1:$Q$15000,11,FALSE)="","",VLOOKUP($P10,DATA!$B$1:$Q$15000,11,FALSE)))</f>
      </c>
      <c r="I10" s="85">
        <f>+IF(VLOOKUP($P10,DATA!$B$1:$Q$15000,12,FALSE)="            ","",IF(VLOOKUP($P10,DATA!$B$1:$Q$15000,12,FALSE)="","",VLOOKUP($P10,DATA!$B$1:$Q$15000,12,FALSE)))</f>
      </c>
      <c r="J10" s="85">
        <f>+IF(VLOOKUP($P10,DATA!$B$1:$Q$15000,13,FALSE)="            ","",IF(VLOOKUP($P10,DATA!$B$1:$Q$15000,13,FALSE)="","",VLOOKUP($P10,DATA!$B$1:$Q$15000,13,FALSE)))</f>
      </c>
      <c r="K10" s="85">
        <f>+IF(VLOOKUP($P10,DATA!$B$1:$Q$15000,14,FALSE)="            ","",IF(VLOOKUP($P10,DATA!$B$1:$Q$15000,14,FALSE)="","",VLOOKUP($P10,DATA!$B$1:$Q$15000,14,FALSE)))</f>
      </c>
      <c r="L10" s="85">
        <f>+IF(VLOOKUP($P10,DATA!$B$1:$Q$15000,15,FALSE)="            ","",IF(VLOOKUP($P10,DATA!$B$1:$Q$15000,15,FALSE)="","",VLOOKUP($P10,DATA!$B$1:$Q$15000,15,FALSE)))</f>
      </c>
      <c r="M10" s="85">
        <f>+IF(VLOOKUP($P10,DATA!$B$1:$Q$15000,16,FALSE)="            ","",IF(VLOOKUP($P10,DATA!$B$1:$Q$15000,16,FALSE)="","",VLOOKUP($P10,DATA!$B$1:$Q$15000,16,FALSE)))</f>
      </c>
      <c r="O10" s="1">
        <v>5</v>
      </c>
      <c r="P10" s="1" t="str">
        <f aca="true" t="shared" si="0" ref="P10:P15">+($L$5)&amp;O10</f>
        <v>68725</v>
      </c>
      <c r="Q10" s="112">
        <v>8709</v>
      </c>
    </row>
    <row r="11" spans="1:17" ht="12.75">
      <c r="A11" s="77">
        <v>1999</v>
      </c>
      <c r="B11" s="100">
        <f>+IF(VLOOKUP($P11,DATA!$B$1:$Q$15000,4,FALSE)="            ","",IF(VLOOKUP($P11,DATA!$B$1:$Q$15000,4,FALSE)="","",VLOOKUP($P11,DATA!$B$1:$Q$15000,4,FALSE)))</f>
      </c>
      <c r="C11" s="44">
        <f>+IF(VLOOKUP($P11,DATA!$B$1:$Q$15000,5,FALSE)="            ","",IF(VLOOKUP($P11,DATA!$B$1:$Q$15000,5,FALSE)="","",VLOOKUP($P11,DATA!$B$1:$Q$15000,5,FALSE)))</f>
      </c>
      <c r="D11" s="54">
        <f>+IF(VLOOKUP($P11,DATA!$B$1:$Q$15000,6,FALSE)="            ","",IF(VLOOKUP($P11,DATA!$B$1:$Q$15000,6,FALSE)="","",VLOOKUP($P11,DATA!$B$1:$Q$15000,6,FALSE)))</f>
      </c>
      <c r="E11" s="44"/>
      <c r="F11" s="44"/>
      <c r="G11" s="102">
        <f>+IF(VLOOKUP($P11,DATA!$B$1:$Q$15000,10,FALSE)="            ","",IF(VLOOKUP($P11,DATA!$B$1:$Q$15000,10,FALSE)="","",VLOOKUP($P11,DATA!$B$1:$Q$15000,10,FALSE)))</f>
      </c>
      <c r="H11" s="85">
        <f>+IF(VLOOKUP($P11,DATA!$B$1:$Q$15000,11,FALSE)="            ","",IF(VLOOKUP($P11,DATA!$B$1:$Q$15000,11,FALSE)="","",VLOOKUP($P11,DATA!$B$1:$Q$15000,11,FALSE)))</f>
      </c>
      <c r="I11" s="85">
        <f>+IF(VLOOKUP($P11,DATA!$B$1:$Q$15000,12,FALSE)="            ","",IF(VLOOKUP($P11,DATA!$B$1:$Q$15000,12,FALSE)="","",VLOOKUP($P11,DATA!$B$1:$Q$15000,12,FALSE)))</f>
      </c>
      <c r="J11" s="85">
        <f>+IF(VLOOKUP($P11,DATA!$B$1:$Q$15000,13,FALSE)="            ","",IF(VLOOKUP($P11,DATA!$B$1:$Q$15000,13,FALSE)="","",VLOOKUP($P11,DATA!$B$1:$Q$15000,13,FALSE)))</f>
      </c>
      <c r="K11" s="85">
        <f>+IF(VLOOKUP($P11,DATA!$B$1:$Q$15000,14,FALSE)="            ","",IF(VLOOKUP($P11,DATA!$B$1:$Q$15000,14,FALSE)="","",VLOOKUP($P11,DATA!$B$1:$Q$15000,14,FALSE)))</f>
      </c>
      <c r="L11" s="85">
        <f>+IF(VLOOKUP($P11,DATA!$B$1:$Q$15000,15,FALSE)="            ","",IF(VLOOKUP($P11,DATA!$B$1:$Q$15000,15,FALSE)="","",VLOOKUP($P11,DATA!$B$1:$Q$15000,15,FALSE)))</f>
      </c>
      <c r="M11" s="85">
        <f>+IF(VLOOKUP($P11,DATA!$B$1:$Q$15000,16,FALSE)="            ","",IF(VLOOKUP($P11,DATA!$B$1:$Q$15000,16,FALSE)="","",VLOOKUP($P11,DATA!$B$1:$Q$15000,16,FALSE)))</f>
      </c>
      <c r="O11" s="1">
        <v>6</v>
      </c>
      <c r="P11" s="1" t="str">
        <f t="shared" si="0"/>
        <v>68726</v>
      </c>
      <c r="Q11" s="2"/>
    </row>
    <row r="12" spans="1:17" ht="12.75">
      <c r="A12" s="77">
        <v>2000</v>
      </c>
      <c r="B12" s="100">
        <f>+IF(VLOOKUP($P12,DATA!$B$1:$Q$15000,4,FALSE)="            ","",IF(VLOOKUP($P12,DATA!$B$1:$Q$15000,4,FALSE)="","",VLOOKUP($P12,DATA!$B$1:$Q$15000,4,FALSE)))</f>
        <v>120</v>
      </c>
      <c r="C12" s="44">
        <f>+IF(VLOOKUP($P12,DATA!$B$1:$Q$15000,5,FALSE)="            ","",IF(VLOOKUP($P12,DATA!$B$1:$Q$15000,5,FALSE)="","",VLOOKUP($P12,DATA!$B$1:$Q$15000,5,FALSE)))</f>
      </c>
      <c r="D12" s="54">
        <f>+IF(VLOOKUP($P12,DATA!$B$1:$Q$15000,6,FALSE)="            ","",IF(VLOOKUP($P12,DATA!$B$1:$Q$15000,6,FALSE)="","",VLOOKUP($P12,DATA!$B$1:$Q$15000,6,FALSE)))</f>
      </c>
      <c r="E12" s="44"/>
      <c r="F12" s="44"/>
      <c r="G12" s="102">
        <f>+IF(VLOOKUP($P12,DATA!$B$1:$Q$15000,10,FALSE)="            ","",IF(VLOOKUP($P12,DATA!$B$1:$Q$15000,10,FALSE)="","",VLOOKUP($P12,DATA!$B$1:$Q$15000,10,FALSE)))</f>
      </c>
      <c r="H12" s="85">
        <f>+IF(VLOOKUP($P12,DATA!$B$1:$Q$15000,11,FALSE)="            ","",IF(VLOOKUP($P12,DATA!$B$1:$Q$15000,11,FALSE)="","",VLOOKUP($P12,DATA!$B$1:$Q$15000,11,FALSE)))</f>
      </c>
      <c r="I12" s="85">
        <f>+IF(VLOOKUP($P12,DATA!$B$1:$Q$15000,12,FALSE)="            ","",IF(VLOOKUP($P12,DATA!$B$1:$Q$15000,12,FALSE)="","",VLOOKUP($P12,DATA!$B$1:$Q$15000,12,FALSE)))</f>
      </c>
      <c r="J12" s="85">
        <f>+IF(VLOOKUP($P12,DATA!$B$1:$Q$15000,13,FALSE)="            ","",IF(VLOOKUP($P12,DATA!$B$1:$Q$15000,13,FALSE)="","",VLOOKUP($P12,DATA!$B$1:$Q$15000,13,FALSE)))</f>
      </c>
      <c r="K12" s="85">
        <f>+IF(VLOOKUP($P12,DATA!$B$1:$Q$15000,14,FALSE)="            ","",IF(VLOOKUP($P12,DATA!$B$1:$Q$15000,14,FALSE)="","",VLOOKUP($P12,DATA!$B$1:$Q$15000,14,FALSE)))</f>
      </c>
      <c r="L12" s="85">
        <f>+IF(VLOOKUP($P12,DATA!$B$1:$Q$15000,15,FALSE)="            ","",IF(VLOOKUP($P12,DATA!$B$1:$Q$15000,15,FALSE)="","",VLOOKUP($P12,DATA!$B$1:$Q$15000,15,FALSE)))</f>
      </c>
      <c r="M12" s="85">
        <f>+IF(VLOOKUP($P12,DATA!$B$1:$Q$15000,16,FALSE)="            ","",IF(VLOOKUP($P12,DATA!$B$1:$Q$15000,16,FALSE)="","",VLOOKUP($P12,DATA!$B$1:$Q$15000,16,FALSE)))</f>
      </c>
      <c r="O12" s="1">
        <v>7</v>
      </c>
      <c r="P12" s="1" t="str">
        <f t="shared" si="0"/>
        <v>68727</v>
      </c>
      <c r="Q12" s="2"/>
    </row>
    <row r="13" spans="1:17" ht="12.75">
      <c r="A13" s="88">
        <v>2001</v>
      </c>
      <c r="B13" s="101">
        <f>+IF(VLOOKUP($P13,DATA!$B$1:$Q$15000,4,FALSE)="            ","",IF(VLOOKUP($P13,DATA!$B$1:$Q$15000,4,FALSE)="","",VLOOKUP($P13,DATA!$B$1:$Q$15000,4,FALSE)))</f>
        <v>22</v>
      </c>
      <c r="C13" s="55">
        <f>+IF(VLOOKUP($P13,DATA!$B$1:$Q$15000,5,FALSE)="            ","",IF(VLOOKUP($P13,DATA!$B$1:$Q$15000,5,FALSE)="","",VLOOKUP($P13,DATA!$B$1:$Q$15000,5,FALSE)))</f>
      </c>
      <c r="D13" s="56">
        <f>+IF(VLOOKUP($P13,DATA!$B$1:$Q$15000,6,FALSE)="            ","",IF(VLOOKUP($P13,DATA!$B$1:$Q$15000,6,FALSE)="","",VLOOKUP($P13,DATA!$B$1:$Q$15000,6,FALSE)))</f>
      </c>
      <c r="E13" s="55"/>
      <c r="F13" s="55"/>
      <c r="G13" s="103">
        <f>+IF(VLOOKUP($P13,DATA!$B$1:$Q$15000,10,FALSE)="            ","",IF(VLOOKUP($P13,DATA!$B$1:$Q$15000,10,FALSE)="","",VLOOKUP($P13,DATA!$B$1:$Q$15000,10,FALSE)))</f>
      </c>
      <c r="H13" s="86">
        <f>+IF(VLOOKUP($P13,DATA!$B$1:$Q$15000,11,FALSE)="            ","",IF(VLOOKUP($P13,DATA!$B$1:$Q$15000,11,FALSE)="","",VLOOKUP($P13,DATA!$B$1:$Q$15000,11,FALSE)))</f>
      </c>
      <c r="I13" s="86">
        <f>+IF(VLOOKUP($P13,DATA!$B$1:$Q$15000,12,FALSE)="            ","",IF(VLOOKUP($P13,DATA!$B$1:$Q$15000,12,FALSE)="","",VLOOKUP($P13,DATA!$B$1:$Q$15000,12,FALSE)))</f>
      </c>
      <c r="J13" s="86">
        <f>+IF(VLOOKUP($P13,DATA!$B$1:$Q$15000,13,FALSE)="            ","",IF(VLOOKUP($P13,DATA!$B$1:$Q$15000,13,FALSE)="","",VLOOKUP($P13,DATA!$B$1:$Q$15000,13,FALSE)))</f>
      </c>
      <c r="K13" s="86">
        <f>+IF(VLOOKUP($P13,DATA!$B$1:$Q$15000,14,FALSE)="            ","",IF(VLOOKUP($P13,DATA!$B$1:$Q$15000,14,FALSE)="","",VLOOKUP($P13,DATA!$B$1:$Q$15000,14,FALSE)))</f>
      </c>
      <c r="L13" s="86">
        <f>+IF(VLOOKUP($P13,DATA!$B$1:$Q$15000,15,FALSE)="            ","",IF(VLOOKUP($P13,DATA!$B$1:$Q$15000,15,FALSE)="","",VLOOKUP($P13,DATA!$B$1:$Q$15000,15,FALSE)))</f>
      </c>
      <c r="M13" s="86">
        <f>+IF(VLOOKUP($P13,DATA!$B$1:$Q$15000,16,FALSE)="            ","",IF(VLOOKUP($P13,DATA!$B$1:$Q$15000,16,FALSE)="","",VLOOKUP($P13,DATA!$B$1:$Q$15000,16,FALSE)))</f>
      </c>
      <c r="O13" s="1">
        <v>8</v>
      </c>
      <c r="P13" s="1" t="str">
        <f t="shared" si="0"/>
        <v>68728</v>
      </c>
      <c r="Q13" s="2"/>
    </row>
    <row r="14" spans="1:17" ht="12.75">
      <c r="A14" s="89" t="s">
        <v>4</v>
      </c>
      <c r="B14" s="100">
        <f>+IF(VLOOKUP($P14,DATA!$B$1:$Q$15000,4,FALSE)="            ","",IF(VLOOKUP($P14,DATA!$B$1:$Q$15000,4,FALSE)="","",VLOOKUP($P14,DATA!$B$1:$Q$15000,4,FALSE)))</f>
        <v>143</v>
      </c>
      <c r="C14" s="44">
        <f>+IF(VLOOKUP($P14,DATA!$B$1:$Q$15000,5,FALSE)="            ","",IF(VLOOKUP($P14,DATA!$B$1:$Q$15000,5,FALSE)="","",VLOOKUP($P14,DATA!$B$1:$Q$15000,5,FALSE)))</f>
      </c>
      <c r="D14" s="54">
        <f>+IF(VLOOKUP($P14,DATA!$B$1:$Q$15000,6,FALSE)="            ","",IF(VLOOKUP($P14,DATA!$B$1:$Q$15000,6,FALSE)="","",VLOOKUP($P14,DATA!$B$1:$Q$15000,6,FALSE)))</f>
      </c>
      <c r="E14" s="44"/>
      <c r="F14" s="44"/>
      <c r="G14" s="102">
        <f>+IF(VLOOKUP($P14,DATA!$B$1:$Q$15000,10,FALSE)="            ","",IF(VLOOKUP($P14,DATA!$B$1:$Q$15000,10,FALSE)="","",VLOOKUP($P14,DATA!$B$1:$Q$15000,10,FALSE)))</f>
      </c>
      <c r="H14" s="85">
        <f>+IF(VLOOKUP($P14,DATA!$B$1:$Q$15000,11,FALSE)="            ","",IF(VLOOKUP($P14,DATA!$B$1:$Q$15000,11,FALSE)="","",VLOOKUP($P14,DATA!$B$1:$Q$15000,11,FALSE)))</f>
      </c>
      <c r="I14" s="85">
        <f>+IF(VLOOKUP($P14,DATA!$B$1:$Q$15000,12,FALSE)="            ","",IF(VLOOKUP($P14,DATA!$B$1:$Q$15000,12,FALSE)="","",VLOOKUP($P14,DATA!$B$1:$Q$15000,12,FALSE)))</f>
      </c>
      <c r="J14" s="85">
        <f>+IF(VLOOKUP($P14,DATA!$B$1:$Q$15000,13,FALSE)="            ","",IF(VLOOKUP($P14,DATA!$B$1:$Q$15000,13,FALSE)="","",VLOOKUP($P14,DATA!$B$1:$Q$15000,13,FALSE)))</f>
      </c>
      <c r="K14" s="85">
        <f>+IF(VLOOKUP($P14,DATA!$B$1:$Q$15000,14,FALSE)="            ","",IF(VLOOKUP($P14,DATA!$B$1:$Q$15000,14,FALSE)="","",VLOOKUP($P14,DATA!$B$1:$Q$15000,14,FALSE)))</f>
      </c>
      <c r="L14" s="85">
        <f>+IF(VLOOKUP($P14,DATA!$B$1:$Q$15000,15,FALSE)="            ","",IF(VLOOKUP($P14,DATA!$B$1:$Q$15000,15,FALSE)="","",VLOOKUP($P14,DATA!$B$1:$Q$15000,15,FALSE)))</f>
      </c>
      <c r="M14" s="85">
        <f>+IF(VLOOKUP($P14,DATA!$B$1:$Q$15000,16,FALSE)="            ","",IF(VLOOKUP($P14,DATA!$B$1:$Q$15000,16,FALSE)="","",VLOOKUP($P14,DATA!$B$1:$Q$15000,16,FALSE)))</f>
      </c>
      <c r="O14" s="1">
        <v>9</v>
      </c>
      <c r="P14" s="1" t="str">
        <f t="shared" si="0"/>
        <v>68729</v>
      </c>
      <c r="Q14" s="2"/>
    </row>
    <row r="15" spans="1:17" ht="12.75">
      <c r="A15" s="89" t="s">
        <v>5</v>
      </c>
      <c r="B15" s="100">
        <f>+IF(VLOOKUP($P15,DATA!$B$1:$Q$15000,4,FALSE)="            ","",IF(VLOOKUP($P15,DATA!$B$1:$Q$15000,4,FALSE)="","",VLOOKUP($P15,DATA!$B$1:$Q$15000,4,FALSE)))</f>
      </c>
      <c r="C15" s="44">
        <f>+IF(VLOOKUP($P15,DATA!$B$1:$Q$15000,5,FALSE)="            ","",IF(VLOOKUP($P15,DATA!$B$1:$Q$15000,5,FALSE)="","",VLOOKUP($P15,DATA!$B$1:$Q$15000,5,FALSE)))</f>
      </c>
      <c r="D15" s="54">
        <f>+IF(VLOOKUP($P15,DATA!$B$1:$Q$15000,6,FALSE)="            ","",IF(VLOOKUP($P15,DATA!$B$1:$Q$15000,6,FALSE)="","",VLOOKUP($P15,DATA!$B$1:$Q$15000,6,FALSE)))</f>
      </c>
      <c r="E15" s="54"/>
      <c r="F15" s="44"/>
      <c r="G15" s="98">
        <f>+IF(VLOOKUP($P15,DATA!$B$1:$Q$15000,10,FALSE)="            ","",IF(VLOOKUP($P15,DATA!$B$1:$Q$15000,10,FALSE)="","",VLOOKUP($P15,DATA!$B$1:$Q$15000,10,FALSE)))</f>
      </c>
      <c r="H15" s="85">
        <f>+IF(VLOOKUP($P15,DATA!$B$1:$Q$15000,11,FALSE)="            ","",IF(VLOOKUP($P15,DATA!$B$1:$Q$15000,11,FALSE)="","",VLOOKUP($P15,DATA!$B$1:$Q$15000,11,FALSE)))</f>
      </c>
      <c r="I15" s="85">
        <f>+IF(VLOOKUP($P15,DATA!$B$1:$Q$15000,12,FALSE)="            ","",IF(VLOOKUP($P15,DATA!$B$1:$Q$15000,12,FALSE)="","",VLOOKUP($P15,DATA!$B$1:$Q$15000,12,FALSE)))</f>
      </c>
      <c r="J15" s="85">
        <f>+IF(VLOOKUP($P15,DATA!$B$1:$Q$15000,13,FALSE)="            ","",IF(VLOOKUP($P15,DATA!$B$1:$Q$15000,13,FALSE)="","",VLOOKUP($P15,DATA!$B$1:$Q$15000,13,FALSE)))</f>
      </c>
      <c r="K15" s="85">
        <f>+IF(VLOOKUP($P15,DATA!$B$1:$Q$15000,14,FALSE)="            ","",IF(VLOOKUP($P15,DATA!$B$1:$Q$15000,14,FALSE)="","",VLOOKUP($P15,DATA!$B$1:$Q$15000,14,FALSE)))</f>
      </c>
      <c r="L15" s="85">
        <f>+IF(VLOOKUP($P15,DATA!$B$1:$Q$15000,15,FALSE)="            ","",IF(VLOOKUP($P15,DATA!$B$1:$Q$15000,15,FALSE)="","",VLOOKUP($P15,DATA!$B$1:$Q$15000,15,FALSE)))</f>
      </c>
      <c r="M15" s="85">
        <f>+IF(VLOOKUP($P15,DATA!$B$1:$Q$15000,16,FALSE)="            ","",IF(VLOOKUP($P15,DATA!$B$1:$Q$15000,16,FALSE)="","",VLOOKUP($P15,DATA!$B$1:$Q$15000,16,FALSE)))</f>
      </c>
      <c r="O15" s="1">
        <v>10</v>
      </c>
      <c r="P15" s="1" t="str">
        <f t="shared" si="0"/>
        <v>687210</v>
      </c>
      <c r="Q15" s="2"/>
    </row>
    <row r="16" ht="12.75">
      <c r="Q16" s="2"/>
    </row>
    <row r="17" spans="1:17" ht="12.75">
      <c r="A17" s="80"/>
      <c r="B17" s="59"/>
      <c r="C17" s="58"/>
      <c r="D17" s="58"/>
      <c r="E17" s="58"/>
      <c r="F17" s="60" t="s">
        <v>22</v>
      </c>
      <c r="G17" s="58"/>
      <c r="H17" s="58"/>
      <c r="I17" s="58"/>
      <c r="J17" s="58"/>
      <c r="K17" s="58"/>
      <c r="L17" s="58"/>
      <c r="Q17" s="2"/>
    </row>
    <row r="18" spans="1:17" ht="12.75">
      <c r="A18" s="51" t="s">
        <v>11</v>
      </c>
      <c r="B18" s="48"/>
      <c r="C18" s="49"/>
      <c r="D18" s="52" t="s">
        <v>23</v>
      </c>
      <c r="E18" s="49"/>
      <c r="F18" s="49"/>
      <c r="G18" s="48"/>
      <c r="H18" s="49"/>
      <c r="I18" s="52" t="s">
        <v>24</v>
      </c>
      <c r="J18" s="49"/>
      <c r="K18" s="49"/>
      <c r="L18" s="49"/>
      <c r="M18" s="61"/>
      <c r="Q18" s="2"/>
    </row>
    <row r="19" spans="1:17" ht="12.75">
      <c r="A19" s="79" t="s">
        <v>14</v>
      </c>
      <c r="B19" s="90" t="s">
        <v>16</v>
      </c>
      <c r="C19" s="91" t="s">
        <v>17</v>
      </c>
      <c r="D19" s="91" t="s">
        <v>18</v>
      </c>
      <c r="E19" s="91" t="s">
        <v>19</v>
      </c>
      <c r="F19" s="91" t="s">
        <v>20</v>
      </c>
      <c r="G19" s="90" t="s">
        <v>16</v>
      </c>
      <c r="H19" s="91" t="s">
        <v>17</v>
      </c>
      <c r="I19" s="91" t="s">
        <v>18</v>
      </c>
      <c r="J19" s="91" t="s">
        <v>19</v>
      </c>
      <c r="K19" s="91" t="s">
        <v>20</v>
      </c>
      <c r="L19" s="91" t="s">
        <v>25</v>
      </c>
      <c r="M19" s="61"/>
      <c r="Q19" s="2"/>
    </row>
    <row r="20" spans="1:17" ht="12.75">
      <c r="A20" s="87">
        <f>+A9</f>
        <v>1997</v>
      </c>
      <c r="B20" s="92">
        <f>+IF(VLOOKUP($P20,DATA!$B$1:$Q$15000,4,FALSE)="            ","",IF(VLOOKUP($P20,DATA!$B$1:$Q$15000,4,FALSE)="","",VLOOKUP($P20,DATA!$B$1:$Q$15000,4,FALSE)))</f>
      </c>
      <c r="C20" s="62">
        <f>+IF(VLOOKUP($P20,DATA!$B$1:$Q$15000,5,FALSE)="            ","",IF(VLOOKUP($P20,DATA!$B$1:$Q$15000,5,FALSE)="","",VLOOKUP($P20,DATA!$B$1:$Q$15000,5,FALSE)))</f>
      </c>
      <c r="D20" s="62">
        <f>+IF(VLOOKUP($P20,DATA!$B$1:$Q$15000,6,FALSE)="            ","",IF(VLOOKUP($P20,DATA!$B$1:$Q$15000,6,FALSE)="","",VLOOKUP($P20,DATA!$B$1:$Q$15000,6,FALSE)))</f>
      </c>
      <c r="E20" s="62">
        <f>+IF(VLOOKUP($P20,DATA!$B$1:$Q$15000,7,FALSE)="            ","",IF(VLOOKUP($P20,DATA!$B$1:$Q$15000,7,FALSE)="","",VLOOKUP($P20,DATA!$B$1:$Q$15000,7,FALSE)))</f>
      </c>
      <c r="F20" s="93">
        <f>+IF(VLOOKUP($P20,DATA!$B$1:$Q$15000,8,FALSE)="            ","",IF(VLOOKUP($P20,DATA!$B$1:$Q$15000,8,FALSE)="","",VLOOKUP($P20,DATA!$B$1:$Q$15000,8,FALSE)))</f>
      </c>
      <c r="G20" s="62">
        <f>+IF(VLOOKUP($P20,DATA!$B$1:$Q$15000,9,FALSE)="            ","",IF(VLOOKUP($P20,DATA!$B$1:$Q$15000,9,FALSE)="","",VLOOKUP($P20,DATA!$B$1:$Q$15000,9,FALSE)))</f>
      </c>
      <c r="H20" s="53">
        <f>+IF(VLOOKUP($P20,DATA!$B$1:$Q$15000,10,FALSE)="            ","",IF(VLOOKUP($P20,DATA!$B$1:$Q$15000,10,FALSE)="","",VLOOKUP($P20,DATA!$B$1:$Q$15000,10,FALSE)))</f>
      </c>
      <c r="I20" s="53">
        <f>+IF(VLOOKUP($P20,DATA!$B$1:$Q$15000,11,FALSE)="            ","",IF(VLOOKUP($P20,DATA!$B$1:$Q$15000,11,FALSE)="","",VLOOKUP($P20,DATA!$B$1:$Q$15000,11,FALSE)))</f>
      </c>
      <c r="J20" s="53">
        <f>+IF(VLOOKUP($P20,DATA!$B$1:$Q$15000,12,FALSE)="            ","",IF(VLOOKUP($P20,DATA!$B$1:$Q$15000,12,FALSE)="","",VLOOKUP($P20,DATA!$B$1:$Q$15000,12,FALSE)))</f>
      </c>
      <c r="K20" s="53">
        <f>+IF(VLOOKUP($P20,DATA!$B$1:$Q$15000,13,FALSE)="            ","",IF(VLOOKUP($P20,DATA!$B$1:$Q$15000,13,FALSE)="","",VLOOKUP($P20,DATA!$B$1:$Q$15000,13,FALSE)))</f>
      </c>
      <c r="L20" s="53">
        <f>+IF(VLOOKUP($P20,DATA!$B$1:$Q$15000,14,FALSE)="            ","",IF(VLOOKUP($P20,DATA!$B$1:$Q$15000,14,FALSE)="","",VLOOKUP($P20,DATA!$B$1:$Q$15000,14,FALSE)))</f>
      </c>
      <c r="M20" s="44"/>
      <c r="O20" s="1">
        <v>11</v>
      </c>
      <c r="P20" s="1" t="str">
        <f>+($L$5)&amp;O20</f>
        <v>687211</v>
      </c>
      <c r="Q20" s="2"/>
    </row>
    <row r="21" spans="1:17" ht="12.75">
      <c r="A21" s="77">
        <f>+A10</f>
        <v>1998</v>
      </c>
      <c r="B21" s="94">
        <f>+IF(VLOOKUP($P21,DATA!$B$1:$Q$15000,4,FALSE)="            ","",IF(VLOOKUP($P21,DATA!$B$1:$Q$15000,4,FALSE)="","",VLOOKUP($P21,DATA!$B$1:$Q$15000,4,FALSE)))</f>
      </c>
      <c r="C21" s="63">
        <f>+IF(VLOOKUP($P21,DATA!$B$1:$Q$15000,5,FALSE)="            ","",IF(VLOOKUP($P21,DATA!$B$1:$Q$15000,5,FALSE)="","",VLOOKUP($P21,DATA!$B$1:$Q$15000,5,FALSE)))</f>
      </c>
      <c r="D21" s="63">
        <f>+IF(VLOOKUP($P21,DATA!$B$1:$Q$15000,6,FALSE)="            ","",IF(VLOOKUP($P21,DATA!$B$1:$Q$15000,6,FALSE)="","",VLOOKUP($P21,DATA!$B$1:$Q$15000,6,FALSE)))</f>
      </c>
      <c r="E21" s="63">
        <f>+IF(VLOOKUP($P21,DATA!$B$1:$Q$15000,7,FALSE)="            ","",IF(VLOOKUP($P21,DATA!$B$1:$Q$15000,7,FALSE)="","",VLOOKUP($P21,DATA!$B$1:$Q$15000,7,FALSE)))</f>
      </c>
      <c r="F21" s="95">
        <f>+IF(VLOOKUP($P21,DATA!$B$1:$Q$15000,8,FALSE)="            ","",IF(VLOOKUP($P21,DATA!$B$1:$Q$15000,8,FALSE)="","",VLOOKUP($P21,DATA!$B$1:$Q$15000,8,FALSE)))</f>
      </c>
      <c r="G21" s="63">
        <f>+IF(VLOOKUP($P21,DATA!$B$1:$Q$15000,9,FALSE)="            ","",IF(VLOOKUP($P21,DATA!$B$1:$Q$15000,9,FALSE)="","",VLOOKUP($P21,DATA!$B$1:$Q$15000,9,FALSE)))</f>
      </c>
      <c r="H21" s="44">
        <f>+IF(VLOOKUP($P21,DATA!$B$1:$Q$15000,10,FALSE)="            ","",IF(VLOOKUP($P21,DATA!$B$1:$Q$15000,10,FALSE)="","",VLOOKUP($P21,DATA!$B$1:$Q$15000,10,FALSE)))</f>
      </c>
      <c r="I21" s="44">
        <f>+IF(VLOOKUP($P21,DATA!$B$1:$Q$15000,11,FALSE)="            ","",IF(VLOOKUP($P21,DATA!$B$1:$Q$15000,11,FALSE)="","",VLOOKUP($P21,DATA!$B$1:$Q$15000,11,FALSE)))</f>
      </c>
      <c r="J21" s="44">
        <f>+IF(VLOOKUP($P21,DATA!$B$1:$Q$15000,12,FALSE)="            ","",IF(VLOOKUP($P21,DATA!$B$1:$Q$15000,12,FALSE)="","",VLOOKUP($P21,DATA!$B$1:$Q$15000,12,FALSE)))</f>
      </c>
      <c r="K21" s="44">
        <f>+IF(VLOOKUP($P21,DATA!$B$1:$Q$15000,13,FALSE)="            ","",IF(VLOOKUP($P21,DATA!$B$1:$Q$15000,13,FALSE)="","",VLOOKUP($P21,DATA!$B$1:$Q$15000,13,FALSE)))</f>
      </c>
      <c r="L21" s="44">
        <f>+IF(VLOOKUP($P21,DATA!$B$1:$Q$15000,14,FALSE)="            ","",IF(VLOOKUP($P21,DATA!$B$1:$Q$15000,14,FALSE)="","",VLOOKUP($P21,DATA!$B$1:$Q$15000,14,FALSE)))</f>
      </c>
      <c r="M21" s="44"/>
      <c r="O21" s="1">
        <v>12</v>
      </c>
      <c r="P21" s="1" t="str">
        <f aca="true" t="shared" si="1" ref="P21:P26">+($L$5)&amp;O21</f>
        <v>687212</v>
      </c>
      <c r="Q21" s="2"/>
    </row>
    <row r="22" spans="1:17" ht="12.75">
      <c r="A22" s="77">
        <f>+A11</f>
        <v>1999</v>
      </c>
      <c r="B22" s="94">
        <f>+IF(VLOOKUP($P22,DATA!$B$1:$Q$15000,4,FALSE)="            ","",IF(VLOOKUP($P22,DATA!$B$1:$Q$15000,4,FALSE)="","",VLOOKUP($P22,DATA!$B$1:$Q$15000,4,FALSE)))</f>
      </c>
      <c r="C22" s="63">
        <f>+IF(VLOOKUP($P22,DATA!$B$1:$Q$15000,5,FALSE)="            ","",IF(VLOOKUP($P22,DATA!$B$1:$Q$15000,5,FALSE)="","",VLOOKUP($P22,DATA!$B$1:$Q$15000,5,FALSE)))</f>
      </c>
      <c r="D22" s="63">
        <f>+IF(VLOOKUP($P22,DATA!$B$1:$Q$15000,6,FALSE)="            ","",IF(VLOOKUP($P22,DATA!$B$1:$Q$15000,6,FALSE)="","",VLOOKUP($P22,DATA!$B$1:$Q$15000,6,FALSE)))</f>
      </c>
      <c r="E22" s="63">
        <f>+IF(VLOOKUP($P22,DATA!$B$1:$Q$15000,7,FALSE)="            ","",IF(VLOOKUP($P22,DATA!$B$1:$Q$15000,7,FALSE)="","",VLOOKUP($P22,DATA!$B$1:$Q$15000,7,FALSE)))</f>
      </c>
      <c r="F22" s="95">
        <f>+IF(VLOOKUP($P22,DATA!$B$1:$Q$15000,8,FALSE)="            ","",IF(VLOOKUP($P22,DATA!$B$1:$Q$15000,8,FALSE)="","",VLOOKUP($P22,DATA!$B$1:$Q$15000,8,FALSE)))</f>
      </c>
      <c r="G22" s="63">
        <f>+IF(VLOOKUP($P22,DATA!$B$1:$Q$15000,9,FALSE)="            ","",IF(VLOOKUP($P22,DATA!$B$1:$Q$15000,9,FALSE)="","",VLOOKUP($P22,DATA!$B$1:$Q$15000,9,FALSE)))</f>
      </c>
      <c r="H22" s="44">
        <f>+IF(VLOOKUP($P22,DATA!$B$1:$Q$15000,10,FALSE)="            ","",IF(VLOOKUP($P22,DATA!$B$1:$Q$15000,10,FALSE)="","",VLOOKUP($P22,DATA!$B$1:$Q$15000,10,FALSE)))</f>
      </c>
      <c r="I22" s="44">
        <f>+IF(VLOOKUP($P22,DATA!$B$1:$Q$15000,11,FALSE)="            ","",IF(VLOOKUP($P22,DATA!$B$1:$Q$15000,11,FALSE)="","",VLOOKUP($P22,DATA!$B$1:$Q$15000,11,FALSE)))</f>
      </c>
      <c r="J22" s="44">
        <f>+IF(VLOOKUP($P22,DATA!$B$1:$Q$15000,12,FALSE)="            ","",IF(VLOOKUP($P22,DATA!$B$1:$Q$15000,12,FALSE)="","",VLOOKUP($P22,DATA!$B$1:$Q$15000,12,FALSE)))</f>
      </c>
      <c r="K22" s="44">
        <f>+IF(VLOOKUP($P22,DATA!$B$1:$Q$15000,13,FALSE)="            ","",IF(VLOOKUP($P22,DATA!$B$1:$Q$15000,13,FALSE)="","",VLOOKUP($P22,DATA!$B$1:$Q$15000,13,FALSE)))</f>
      </c>
      <c r="L22" s="44">
        <f>+IF(VLOOKUP($P22,DATA!$B$1:$Q$15000,14,FALSE)="            ","",IF(VLOOKUP($P22,DATA!$B$1:$Q$15000,14,FALSE)="","",VLOOKUP($P22,DATA!$B$1:$Q$15000,14,FALSE)))</f>
      </c>
      <c r="M22" s="44"/>
      <c r="O22" s="1">
        <v>13</v>
      </c>
      <c r="P22" s="1" t="str">
        <f t="shared" si="1"/>
        <v>687213</v>
      </c>
      <c r="Q22" s="2"/>
    </row>
    <row r="23" spans="1:17" ht="12.75">
      <c r="A23" s="77">
        <f>+A12</f>
        <v>2000</v>
      </c>
      <c r="B23" s="94">
        <f>+IF(VLOOKUP($P23,DATA!$B$1:$Q$15000,4,FALSE)="            ","",IF(VLOOKUP($P23,DATA!$B$1:$Q$15000,4,FALSE)="","",VLOOKUP($P23,DATA!$B$1:$Q$15000,4,FALSE)))</f>
      </c>
      <c r="C23" s="63">
        <f>+IF(VLOOKUP($P23,DATA!$B$1:$Q$15000,5,FALSE)="            ","",IF(VLOOKUP($P23,DATA!$B$1:$Q$15000,5,FALSE)="","",VLOOKUP($P23,DATA!$B$1:$Q$15000,5,FALSE)))</f>
      </c>
      <c r="D23" s="63">
        <f>+IF(VLOOKUP($P23,DATA!$B$1:$Q$15000,6,FALSE)="            ","",IF(VLOOKUP($P23,DATA!$B$1:$Q$15000,6,FALSE)="","",VLOOKUP($P23,DATA!$B$1:$Q$15000,6,FALSE)))</f>
      </c>
      <c r="E23" s="63">
        <f>+IF(VLOOKUP($P23,DATA!$B$1:$Q$15000,7,FALSE)="            ","",IF(VLOOKUP($P23,DATA!$B$1:$Q$15000,7,FALSE)="","",VLOOKUP($P23,DATA!$B$1:$Q$15000,7,FALSE)))</f>
      </c>
      <c r="F23" s="95">
        <f>+IF(VLOOKUP($P23,DATA!$B$1:$Q$15000,8,FALSE)="            ","",IF(VLOOKUP($P23,DATA!$B$1:$Q$15000,8,FALSE)="","",VLOOKUP($P23,DATA!$B$1:$Q$15000,8,FALSE)))</f>
      </c>
      <c r="G23" s="63">
        <f>+IF(VLOOKUP($P23,DATA!$B$1:$Q$15000,9,FALSE)="            ","",IF(VLOOKUP($P23,DATA!$B$1:$Q$15000,9,FALSE)="","",VLOOKUP($P23,DATA!$B$1:$Q$15000,9,FALSE)))</f>
      </c>
      <c r="H23" s="44">
        <f>+IF(VLOOKUP($P23,DATA!$B$1:$Q$15000,10,FALSE)="            ","",IF(VLOOKUP($P23,DATA!$B$1:$Q$15000,10,FALSE)="","",VLOOKUP($P23,DATA!$B$1:$Q$15000,10,FALSE)))</f>
      </c>
      <c r="I23" s="44">
        <f>+IF(VLOOKUP($P23,DATA!$B$1:$Q$15000,11,FALSE)="            ","",IF(VLOOKUP($P23,DATA!$B$1:$Q$15000,11,FALSE)="","",VLOOKUP($P23,DATA!$B$1:$Q$15000,11,FALSE)))</f>
      </c>
      <c r="J23" s="44">
        <f>+IF(VLOOKUP($P23,DATA!$B$1:$Q$15000,12,FALSE)="            ","",IF(VLOOKUP($P23,DATA!$B$1:$Q$15000,12,FALSE)="","",VLOOKUP($P23,DATA!$B$1:$Q$15000,12,FALSE)))</f>
      </c>
      <c r="K23" s="44">
        <f>+IF(VLOOKUP($P23,DATA!$B$1:$Q$15000,13,FALSE)="            ","",IF(VLOOKUP($P23,DATA!$B$1:$Q$15000,13,FALSE)="","",VLOOKUP($P23,DATA!$B$1:$Q$15000,13,FALSE)))</f>
      </c>
      <c r="L23" s="44">
        <f>+IF(VLOOKUP($P23,DATA!$B$1:$Q$15000,14,FALSE)="            ","",IF(VLOOKUP($P23,DATA!$B$1:$Q$15000,14,FALSE)="","",VLOOKUP($P23,DATA!$B$1:$Q$15000,14,FALSE)))</f>
      </c>
      <c r="M23" s="44"/>
      <c r="O23" s="1">
        <v>14</v>
      </c>
      <c r="P23" s="1" t="str">
        <f t="shared" si="1"/>
        <v>687214</v>
      </c>
      <c r="Q23" s="2"/>
    </row>
    <row r="24" spans="1:17" ht="12.75">
      <c r="A24" s="88">
        <f>+A13</f>
        <v>2001</v>
      </c>
      <c r="B24" s="96">
        <f>+IF(VLOOKUP($P24,DATA!$B$1:$Q$15000,4,FALSE)="            ","",IF(VLOOKUP($P24,DATA!$B$1:$Q$15000,4,FALSE)="","",VLOOKUP($P24,DATA!$B$1:$Q$15000,4,FALSE)))</f>
      </c>
      <c r="C24" s="64">
        <f>+IF(VLOOKUP($P24,DATA!$B$1:$Q$15000,5,FALSE)="            ","",IF(VLOOKUP($P24,DATA!$B$1:$Q$15000,5,FALSE)="","",VLOOKUP($P24,DATA!$B$1:$Q$15000,5,FALSE)))</f>
      </c>
      <c r="D24" s="64">
        <f>+IF(VLOOKUP($P24,DATA!$B$1:$Q$15000,6,FALSE)="            ","",IF(VLOOKUP($P24,DATA!$B$1:$Q$15000,6,FALSE)="","",VLOOKUP($P24,DATA!$B$1:$Q$15000,6,FALSE)))</f>
      </c>
      <c r="E24" s="64">
        <f>+IF(VLOOKUP($P24,DATA!$B$1:$Q$15000,7,FALSE)="            ","",IF(VLOOKUP($P24,DATA!$B$1:$Q$15000,7,FALSE)="","",VLOOKUP($P24,DATA!$B$1:$Q$15000,7,FALSE)))</f>
      </c>
      <c r="F24" s="97">
        <f>+IF(VLOOKUP($P24,DATA!$B$1:$Q$15000,8,FALSE)="            ","",IF(VLOOKUP($P24,DATA!$B$1:$Q$15000,8,FALSE)="","",VLOOKUP($P24,DATA!$B$1:$Q$15000,8,FALSE)))</f>
      </c>
      <c r="G24" s="64">
        <f>+IF(VLOOKUP($P24,DATA!$B$1:$Q$15000,9,FALSE)="            ","",IF(VLOOKUP($P24,DATA!$B$1:$Q$15000,9,FALSE)="","",VLOOKUP($P24,DATA!$B$1:$Q$15000,9,FALSE)))</f>
      </c>
      <c r="H24" s="55">
        <f>+IF(VLOOKUP($P24,DATA!$B$1:$Q$15000,10,FALSE)="            ","",IF(VLOOKUP($P24,DATA!$B$1:$Q$15000,10,FALSE)="","",VLOOKUP($P24,DATA!$B$1:$Q$15000,10,FALSE)))</f>
      </c>
      <c r="I24" s="55">
        <f>+IF(VLOOKUP($P24,DATA!$B$1:$Q$15000,11,FALSE)="            ","",IF(VLOOKUP($P24,DATA!$B$1:$Q$15000,11,FALSE)="","",VLOOKUP($P24,DATA!$B$1:$Q$15000,11,FALSE)))</f>
      </c>
      <c r="J24" s="55">
        <f>+IF(VLOOKUP($P24,DATA!$B$1:$Q$15000,12,FALSE)="            ","",IF(VLOOKUP($P24,DATA!$B$1:$Q$15000,12,FALSE)="","",VLOOKUP($P24,DATA!$B$1:$Q$15000,12,FALSE)))</f>
      </c>
      <c r="K24" s="55">
        <f>+IF(VLOOKUP($P24,DATA!$B$1:$Q$15000,13,FALSE)="            ","",IF(VLOOKUP($P24,DATA!$B$1:$Q$15000,13,FALSE)="","",VLOOKUP($P24,DATA!$B$1:$Q$15000,13,FALSE)))</f>
      </c>
      <c r="L24" s="55">
        <f>+IF(VLOOKUP($P24,DATA!$B$1:$Q$15000,14,FALSE)="            ","",IF(VLOOKUP($P24,DATA!$B$1:$Q$15000,14,FALSE)="","",VLOOKUP($P24,DATA!$B$1:$Q$15000,14,FALSE)))</f>
      </c>
      <c r="M24" s="44"/>
      <c r="O24" s="1">
        <v>15</v>
      </c>
      <c r="P24" s="1" t="str">
        <f t="shared" si="1"/>
        <v>687215</v>
      </c>
      <c r="Q24" s="2"/>
    </row>
    <row r="25" spans="1:17" ht="12.75">
      <c r="A25" s="99" t="s">
        <v>4</v>
      </c>
      <c r="B25" s="94">
        <f>+IF(VLOOKUP($P25,DATA!$B$1:$Q$15000,4,FALSE)="            ","",IF(VLOOKUP($P25,DATA!$B$1:$Q$15000,4,FALSE)="","",VLOOKUP($P25,DATA!$B$1:$Q$15000,4,FALSE)))</f>
      </c>
      <c r="C25" s="63">
        <f>+IF(VLOOKUP($P25,DATA!$B$1:$Q$15000,5,FALSE)="            ","",IF(VLOOKUP($P25,DATA!$B$1:$Q$15000,5,FALSE)="","",VLOOKUP($P25,DATA!$B$1:$Q$15000,5,FALSE)))</f>
      </c>
      <c r="D25" s="63">
        <f>+IF(VLOOKUP($P25,DATA!$B$1:$Q$15000,6,FALSE)="            ","",IF(VLOOKUP($P25,DATA!$B$1:$Q$15000,6,FALSE)="","",VLOOKUP($P25,DATA!$B$1:$Q$15000,6,FALSE)))</f>
      </c>
      <c r="E25" s="63">
        <f>+IF(VLOOKUP($P25,DATA!$B$1:$Q$15000,7,FALSE)="            ","",IF(VLOOKUP($P25,DATA!$B$1:$Q$15000,7,FALSE)="","",VLOOKUP($P25,DATA!$B$1:$Q$15000,7,FALSE)))</f>
      </c>
      <c r="F25" s="95">
        <f>+IF(VLOOKUP($P25,DATA!$B$1:$Q$15000,8,FALSE)="            ","",IF(VLOOKUP($P25,DATA!$B$1:$Q$15000,8,FALSE)="","",VLOOKUP($P25,DATA!$B$1:$Q$15000,8,FALSE)))</f>
      </c>
      <c r="G25" s="63">
        <f>+IF(VLOOKUP($P25,DATA!$B$1:$Q$15000,9,FALSE)="            ","",IF(VLOOKUP($P25,DATA!$B$1:$Q$15000,9,FALSE)="","",VLOOKUP($P25,DATA!$B$1:$Q$15000,9,FALSE)))</f>
      </c>
      <c r="H25" s="44">
        <f>+IF(VLOOKUP($P25,DATA!$B$1:$Q$15000,10,FALSE)="            ","",IF(VLOOKUP($P25,DATA!$B$1:$Q$15000,10,FALSE)="","",VLOOKUP($P25,DATA!$B$1:$Q$15000,10,FALSE)))</f>
      </c>
      <c r="I25" s="44">
        <f>+IF(VLOOKUP($P25,DATA!$B$1:$Q$15000,11,FALSE)="            ","",IF(VLOOKUP($P25,DATA!$B$1:$Q$15000,11,FALSE)="","",VLOOKUP($P25,DATA!$B$1:$Q$15000,11,FALSE)))</f>
      </c>
      <c r="J25" s="44">
        <f>+IF(VLOOKUP($P25,DATA!$B$1:$Q$15000,12,FALSE)="            ","",IF(VLOOKUP($P25,DATA!$B$1:$Q$15000,12,FALSE)="","",VLOOKUP($P25,DATA!$B$1:$Q$15000,12,FALSE)))</f>
      </c>
      <c r="K25" s="44">
        <f>+IF(VLOOKUP($P25,DATA!$B$1:$Q$15000,13,FALSE)="            ","",IF(VLOOKUP($P25,DATA!$B$1:$Q$15000,13,FALSE)="","",VLOOKUP($P25,DATA!$B$1:$Q$15000,13,FALSE)))</f>
      </c>
      <c r="L25" s="44">
        <f>+IF(VLOOKUP($P25,DATA!$B$1:$Q$15000,14,FALSE)="            ","",IF(VLOOKUP($P25,DATA!$B$1:$Q$15000,14,FALSE)="","",VLOOKUP($P25,DATA!$B$1:$Q$15000,14,FALSE)))</f>
      </c>
      <c r="M25" s="44"/>
      <c r="O25" s="1">
        <v>16</v>
      </c>
      <c r="P25" s="1" t="str">
        <f t="shared" si="1"/>
        <v>687216</v>
      </c>
      <c r="Q25" s="2"/>
    </row>
    <row r="26" spans="1:17" ht="12.75">
      <c r="A26" s="89" t="s">
        <v>5</v>
      </c>
      <c r="B26" s="94">
        <f>+IF(VLOOKUP($P26,DATA!$B$1:$Q$15000,4,FALSE)="            ","",IF(VLOOKUP($P26,DATA!$B$1:$Q$15000,4,FALSE)="","",VLOOKUP($P26,DATA!$B$1:$Q$15000,4,FALSE)))</f>
      </c>
      <c r="C26" s="63">
        <f>+IF(VLOOKUP($P26,DATA!$B$1:$Q$15000,5,FALSE)="            ","",IF(VLOOKUP($P26,DATA!$B$1:$Q$15000,5,FALSE)="","",VLOOKUP($P26,DATA!$B$1:$Q$15000,5,FALSE)))</f>
      </c>
      <c r="D26" s="63">
        <f>+IF(VLOOKUP($P26,DATA!$B$1:$Q$15000,6,FALSE)="            ","",IF(VLOOKUP($P26,DATA!$B$1:$Q$15000,6,FALSE)="","",VLOOKUP($P26,DATA!$B$1:$Q$15000,6,FALSE)))</f>
      </c>
      <c r="E26" s="63">
        <f>+IF(VLOOKUP($P26,DATA!$B$1:$Q$15000,7,FALSE)="            ","",IF(VLOOKUP($P26,DATA!$B$1:$Q$15000,7,FALSE)="","",VLOOKUP($P26,DATA!$B$1:$Q$15000,7,FALSE)))</f>
      </c>
      <c r="F26" s="95">
        <f>+IF(VLOOKUP($P26,DATA!$B$1:$Q$15000,8,FALSE)="            ","",IF(VLOOKUP($P26,DATA!$B$1:$Q$15000,8,FALSE)="","",VLOOKUP($P26,DATA!$B$1:$Q$15000,8,FALSE)))</f>
      </c>
      <c r="G26" s="63">
        <f>+IF(VLOOKUP($P26,DATA!$B$1:$Q$15000,9,FALSE)="            ","",IF(VLOOKUP($P26,DATA!$B$1:$Q$15000,9,FALSE)="","",VLOOKUP($P26,DATA!$B$1:$Q$15000,9,FALSE)))</f>
      </c>
      <c r="H26" s="44">
        <f>+IF(VLOOKUP($P26,DATA!$B$1:$Q$15000,10,FALSE)="            ","",IF(VLOOKUP($P26,DATA!$B$1:$Q$15000,10,FALSE)="","",VLOOKUP($P26,DATA!$B$1:$Q$15000,10,FALSE)))</f>
      </c>
      <c r="I26" s="44">
        <f>+IF(VLOOKUP($P26,DATA!$B$1:$Q$15000,11,FALSE)="            ","",IF(VLOOKUP($P26,DATA!$B$1:$Q$15000,11,FALSE)="","",VLOOKUP($P26,DATA!$B$1:$Q$15000,11,FALSE)))</f>
      </c>
      <c r="J26" s="44">
        <f>+IF(VLOOKUP($P26,DATA!$B$1:$Q$15000,12,FALSE)="            ","",IF(VLOOKUP($P26,DATA!$B$1:$Q$15000,12,FALSE)="","",VLOOKUP($P26,DATA!$B$1:$Q$15000,12,FALSE)))</f>
      </c>
      <c r="K26" s="44">
        <f>+IF(VLOOKUP($P26,DATA!$B$1:$Q$15000,13,FALSE)="            ","",IF(VLOOKUP($P26,DATA!$B$1:$Q$15000,13,FALSE)="","",VLOOKUP($P26,DATA!$B$1:$Q$15000,13,FALSE)))</f>
      </c>
      <c r="L26" s="44">
        <f>+IF(VLOOKUP($P26,DATA!$B$1:$Q$15000,14,FALSE)="            ","",IF(VLOOKUP($P26,DATA!$B$1:$Q$15000,14,FALSE)="","",VLOOKUP($P26,DATA!$B$1:$Q$15000,14,FALSE)))</f>
      </c>
      <c r="M26" s="44"/>
      <c r="O26" s="1">
        <v>17</v>
      </c>
      <c r="P26" s="1" t="str">
        <f t="shared" si="1"/>
        <v>687217</v>
      </c>
      <c r="Q26" s="2"/>
    </row>
    <row r="27" spans="13:17" ht="12.75">
      <c r="M27" s="61"/>
      <c r="Q27" s="2"/>
    </row>
    <row r="28" spans="1:17" ht="12.75">
      <c r="A28" s="81"/>
      <c r="B28" s="58"/>
      <c r="C28" s="58"/>
      <c r="D28" s="58"/>
      <c r="E28" s="58"/>
      <c r="F28" s="60" t="s">
        <v>26</v>
      </c>
      <c r="G28" s="58"/>
      <c r="H28" s="58"/>
      <c r="I28" s="58"/>
      <c r="J28" s="58"/>
      <c r="K28" s="58"/>
      <c r="L28" s="58"/>
      <c r="M28" s="61"/>
      <c r="Q28" s="2"/>
    </row>
    <row r="29" spans="1:17" ht="12.75">
      <c r="A29" s="82" t="s">
        <v>11</v>
      </c>
      <c r="B29" s="49"/>
      <c r="C29" s="49"/>
      <c r="D29" s="52" t="s">
        <v>23</v>
      </c>
      <c r="E29" s="49"/>
      <c r="F29" s="49"/>
      <c r="G29" s="48"/>
      <c r="H29" s="49"/>
      <c r="I29" s="52" t="s">
        <v>24</v>
      </c>
      <c r="J29" s="49"/>
      <c r="K29" s="49"/>
      <c r="L29" s="49"/>
      <c r="Q29" s="2"/>
    </row>
    <row r="30" spans="1:17" ht="12.75">
      <c r="A30" s="83" t="s">
        <v>14</v>
      </c>
      <c r="B30" s="91" t="s">
        <v>16</v>
      </c>
      <c r="C30" s="91" t="s">
        <v>17</v>
      </c>
      <c r="D30" s="91" t="s">
        <v>18</v>
      </c>
      <c r="E30" s="91" t="s">
        <v>19</v>
      </c>
      <c r="F30" s="91" t="s">
        <v>20</v>
      </c>
      <c r="G30" s="90" t="s">
        <v>16</v>
      </c>
      <c r="H30" s="91" t="s">
        <v>17</v>
      </c>
      <c r="I30" s="91" t="s">
        <v>18</v>
      </c>
      <c r="J30" s="91" t="s">
        <v>19</v>
      </c>
      <c r="K30" s="91" t="s">
        <v>20</v>
      </c>
      <c r="L30" s="91" t="s">
        <v>25</v>
      </c>
      <c r="Q30" s="2"/>
    </row>
    <row r="31" spans="1:17" ht="12.75">
      <c r="A31" s="87">
        <f>+A20</f>
        <v>1997</v>
      </c>
      <c r="B31" s="92">
        <f>+IF(VLOOKUP($P31,DATA!$B$1:$Q$15000,4,FALSE)="            ","",IF(VLOOKUP($P31,DATA!$B$1:$Q$15000,4,FALSE)="","",VLOOKUP($P31,DATA!$B$1:$Q$15000,4,FALSE)))</f>
      </c>
      <c r="C31" s="62">
        <f>+IF(VLOOKUP($P31,DATA!$B$1:$Q$15000,5,FALSE)="            ","",IF(VLOOKUP($P31,DATA!$B$1:$Q$15000,5,FALSE)="","",VLOOKUP($P31,DATA!$B$1:$Q$15000,5,FALSE)))</f>
      </c>
      <c r="D31" s="62">
        <f>+IF(VLOOKUP($P31,DATA!$B$1:$Q$15000,6,FALSE)="            ","",IF(VLOOKUP($P31,DATA!$B$1:$Q$15000,6,FALSE)="","",VLOOKUP($P31,DATA!$B$1:$Q$15000,6,FALSE)))</f>
      </c>
      <c r="E31" s="62">
        <f>+IF(VLOOKUP($P31,DATA!$B$1:$Q$15000,7,FALSE)="            ","",IF(VLOOKUP($P31,DATA!$B$1:$Q$15000,7,FALSE)="","",VLOOKUP($P31,DATA!$B$1:$Q$15000,7,FALSE)))</f>
      </c>
      <c r="F31" s="93">
        <f>+IF(VLOOKUP($P31,DATA!$B$1:$Q$15000,8,FALSE)="            ","",IF(VLOOKUP($P31,DATA!$B$1:$Q$15000,8,FALSE)="","",VLOOKUP($P31,DATA!$B$1:$Q$15000,8,FALSE)))</f>
      </c>
      <c r="G31" s="62">
        <f>+IF(VLOOKUP($P31,DATA!$B$1:$Q$15000,9,FALSE)="            ","",IF(VLOOKUP($P31,DATA!$B$1:$Q$15000,9,FALSE)="","",VLOOKUP($P31,DATA!$B$1:$Q$15000,9,FALSE)))</f>
      </c>
      <c r="H31" s="53">
        <f>+IF(VLOOKUP($P31,DATA!$B$1:$Q$15000,10,FALSE)="            ","",IF(VLOOKUP($P31,DATA!$B$1:$Q$15000,10,FALSE)="","",VLOOKUP($P31,DATA!$B$1:$Q$15000,10,FALSE)))</f>
      </c>
      <c r="I31" s="53">
        <f>+IF(VLOOKUP($P31,DATA!$B$1:$Q$15000,11,FALSE)="            ","",IF(VLOOKUP($P31,DATA!$B$1:$Q$15000,11,FALSE)="","",VLOOKUP($P31,DATA!$B$1:$Q$15000,11,FALSE)))</f>
      </c>
      <c r="J31" s="53">
        <f>+IF(VLOOKUP($P31,DATA!$B$1:$Q$15000,12,FALSE)="            ","",IF(VLOOKUP($P31,DATA!$B$1:$Q$15000,12,FALSE)="","",VLOOKUP($P31,DATA!$B$1:$Q$15000,12,FALSE)))</f>
      </c>
      <c r="K31" s="53">
        <f>+IF(VLOOKUP($P31,DATA!$B$1:$Q$15000,13,FALSE)="            ","",IF(VLOOKUP($P31,DATA!$B$1:$Q$15000,13,FALSE)="","",VLOOKUP($P31,DATA!$B$1:$Q$15000,13,FALSE)))</f>
      </c>
      <c r="L31" s="53">
        <f>+IF(VLOOKUP($P31,DATA!$B$1:$Q$15000,14,FALSE)="            ","",IF(VLOOKUP($P31,DATA!$B$1:$Q$15000,14,FALSE)="","",VLOOKUP($P31,DATA!$B$1:$Q$15000,14,FALSE)))</f>
      </c>
      <c r="O31" s="1">
        <v>18</v>
      </c>
      <c r="P31" s="1" t="str">
        <f>+($L$5)&amp;O31</f>
        <v>687218</v>
      </c>
      <c r="Q31" s="2"/>
    </row>
    <row r="32" spans="1:17" ht="12.75">
      <c r="A32" s="77">
        <f>+A21</f>
        <v>1998</v>
      </c>
      <c r="B32" s="94">
        <f>+IF(VLOOKUP($P32,DATA!$B$1:$Q$15000,4,FALSE)="            ","",IF(VLOOKUP($P32,DATA!$B$1:$Q$15000,4,FALSE)="","",VLOOKUP($P32,DATA!$B$1:$Q$15000,4,FALSE)))</f>
      </c>
      <c r="C32" s="63">
        <f>+IF(VLOOKUP($P32,DATA!$B$1:$Q$15000,5,FALSE)="            ","",IF(VLOOKUP($P32,DATA!$B$1:$Q$15000,5,FALSE)="","",VLOOKUP($P32,DATA!$B$1:$Q$15000,5,FALSE)))</f>
      </c>
      <c r="D32" s="63">
        <f>+IF(VLOOKUP($P32,DATA!$B$1:$Q$15000,6,FALSE)="            ","",IF(VLOOKUP($P32,DATA!$B$1:$Q$15000,6,FALSE)="","",VLOOKUP($P32,DATA!$B$1:$Q$15000,6,FALSE)))</f>
      </c>
      <c r="E32" s="63">
        <f>+IF(VLOOKUP($P32,DATA!$B$1:$Q$15000,7,FALSE)="            ","",IF(VLOOKUP($P32,DATA!$B$1:$Q$15000,7,FALSE)="","",VLOOKUP($P32,DATA!$B$1:$Q$15000,7,FALSE)))</f>
      </c>
      <c r="F32" s="95">
        <f>+IF(VLOOKUP($P32,DATA!$B$1:$Q$15000,8,FALSE)="            ","",IF(VLOOKUP($P32,DATA!$B$1:$Q$15000,8,FALSE)="","",VLOOKUP($P32,DATA!$B$1:$Q$15000,8,FALSE)))</f>
      </c>
      <c r="G32" s="63">
        <f>+IF(VLOOKUP($P32,DATA!$B$1:$Q$15000,9,FALSE)="            ","",IF(VLOOKUP($P32,DATA!$B$1:$Q$15000,9,FALSE)="","",VLOOKUP($P32,DATA!$B$1:$Q$15000,9,FALSE)))</f>
      </c>
      <c r="H32" s="44">
        <f>+IF(VLOOKUP($P32,DATA!$B$1:$Q$15000,10,FALSE)="            ","",IF(VLOOKUP($P32,DATA!$B$1:$Q$15000,10,FALSE)="","",VLOOKUP($P32,DATA!$B$1:$Q$15000,10,FALSE)))</f>
      </c>
      <c r="I32" s="44">
        <f>+IF(VLOOKUP($P32,DATA!$B$1:$Q$15000,11,FALSE)="            ","",IF(VLOOKUP($P32,DATA!$B$1:$Q$15000,11,FALSE)="","",VLOOKUP($P32,DATA!$B$1:$Q$15000,11,FALSE)))</f>
      </c>
      <c r="J32" s="44">
        <f>+IF(VLOOKUP($P32,DATA!$B$1:$Q$15000,12,FALSE)="            ","",IF(VLOOKUP($P32,DATA!$B$1:$Q$15000,12,FALSE)="","",VLOOKUP($P32,DATA!$B$1:$Q$15000,12,FALSE)))</f>
      </c>
      <c r="K32" s="44">
        <f>+IF(VLOOKUP($P32,DATA!$B$1:$Q$15000,13,FALSE)="            ","",IF(VLOOKUP($P32,DATA!$B$1:$Q$15000,13,FALSE)="","",VLOOKUP($P32,DATA!$B$1:$Q$15000,13,FALSE)))</f>
      </c>
      <c r="L32" s="44">
        <f>+IF(VLOOKUP($P32,DATA!$B$1:$Q$15000,14,FALSE)="            ","",IF(VLOOKUP($P32,DATA!$B$1:$Q$15000,14,FALSE)="","",VLOOKUP($P32,DATA!$B$1:$Q$15000,14,FALSE)))</f>
      </c>
      <c r="O32" s="1">
        <v>19</v>
      </c>
      <c r="P32" s="1" t="str">
        <f aca="true" t="shared" si="2" ref="P32:P37">+($L$5)&amp;O32</f>
        <v>687219</v>
      </c>
      <c r="Q32" s="2"/>
    </row>
    <row r="33" spans="1:17" ht="12.75">
      <c r="A33" s="77">
        <f>+A22</f>
        <v>1999</v>
      </c>
      <c r="B33" s="94">
        <f>+IF(VLOOKUP($P33,DATA!$B$1:$Q$15000,4,FALSE)="            ","",IF(VLOOKUP($P33,DATA!$B$1:$Q$15000,4,FALSE)="","",VLOOKUP($P33,DATA!$B$1:$Q$15000,4,FALSE)))</f>
      </c>
      <c r="C33" s="63">
        <f>+IF(VLOOKUP($P33,DATA!$B$1:$Q$15000,5,FALSE)="            ","",IF(VLOOKUP($P33,DATA!$B$1:$Q$15000,5,FALSE)="","",VLOOKUP($P33,DATA!$B$1:$Q$15000,5,FALSE)))</f>
      </c>
      <c r="D33" s="63">
        <f>+IF(VLOOKUP($P33,DATA!$B$1:$Q$15000,6,FALSE)="            ","",IF(VLOOKUP($P33,DATA!$B$1:$Q$15000,6,FALSE)="","",VLOOKUP($P33,DATA!$B$1:$Q$15000,6,FALSE)))</f>
      </c>
      <c r="E33" s="63">
        <f>+IF(VLOOKUP($P33,DATA!$B$1:$Q$15000,7,FALSE)="            ","",IF(VLOOKUP($P33,DATA!$B$1:$Q$15000,7,FALSE)="","",VLOOKUP($P33,DATA!$B$1:$Q$15000,7,FALSE)))</f>
      </c>
      <c r="F33" s="95">
        <f>+IF(VLOOKUP($P33,DATA!$B$1:$Q$15000,8,FALSE)="            ","",IF(VLOOKUP($P33,DATA!$B$1:$Q$15000,8,FALSE)="","",VLOOKUP($P33,DATA!$B$1:$Q$15000,8,FALSE)))</f>
      </c>
      <c r="G33" s="63">
        <f>+IF(VLOOKUP($P33,DATA!$B$1:$Q$15000,9,FALSE)="            ","",IF(VLOOKUP($P33,DATA!$B$1:$Q$15000,9,FALSE)="","",VLOOKUP($P33,DATA!$B$1:$Q$15000,9,FALSE)))</f>
      </c>
      <c r="H33" s="44">
        <f>+IF(VLOOKUP($P33,DATA!$B$1:$Q$15000,10,FALSE)="            ","",IF(VLOOKUP($P33,DATA!$B$1:$Q$15000,10,FALSE)="","",VLOOKUP($P33,DATA!$B$1:$Q$15000,10,FALSE)))</f>
      </c>
      <c r="I33" s="44">
        <f>+IF(VLOOKUP($P33,DATA!$B$1:$Q$15000,11,FALSE)="            ","",IF(VLOOKUP($P33,DATA!$B$1:$Q$15000,11,FALSE)="","",VLOOKUP($P33,DATA!$B$1:$Q$15000,11,FALSE)))</f>
      </c>
      <c r="J33" s="44">
        <f>+IF(VLOOKUP($P33,DATA!$B$1:$Q$15000,12,FALSE)="            ","",IF(VLOOKUP($P33,DATA!$B$1:$Q$15000,12,FALSE)="","",VLOOKUP($P33,DATA!$B$1:$Q$15000,12,FALSE)))</f>
      </c>
      <c r="K33" s="44">
        <f>+IF(VLOOKUP($P33,DATA!$B$1:$Q$15000,13,FALSE)="            ","",IF(VLOOKUP($P33,DATA!$B$1:$Q$15000,13,FALSE)="","",VLOOKUP($P33,DATA!$B$1:$Q$15000,13,FALSE)))</f>
      </c>
      <c r="L33" s="44">
        <f>+IF(VLOOKUP($P33,DATA!$B$1:$Q$15000,14,FALSE)="            ","",IF(VLOOKUP($P33,DATA!$B$1:$Q$15000,14,FALSE)="","",VLOOKUP($P33,DATA!$B$1:$Q$15000,14,FALSE)))</f>
      </c>
      <c r="O33" s="1">
        <v>20</v>
      </c>
      <c r="P33" s="1" t="str">
        <f t="shared" si="2"/>
        <v>687220</v>
      </c>
      <c r="Q33" s="2"/>
    </row>
    <row r="34" spans="1:17" ht="12.75">
      <c r="A34" s="77">
        <f>+A23</f>
        <v>2000</v>
      </c>
      <c r="B34" s="94">
        <f>+IF(VLOOKUP($P34,DATA!$B$1:$Q$15000,4,FALSE)="            ","",IF(VLOOKUP($P34,DATA!$B$1:$Q$15000,4,FALSE)="","",VLOOKUP($P34,DATA!$B$1:$Q$15000,4,FALSE)))</f>
      </c>
      <c r="C34" s="63">
        <f>+IF(VLOOKUP($P34,DATA!$B$1:$Q$15000,5,FALSE)="            ","",IF(VLOOKUP($P34,DATA!$B$1:$Q$15000,5,FALSE)="","",VLOOKUP($P34,DATA!$B$1:$Q$15000,5,FALSE)))</f>
      </c>
      <c r="D34" s="63">
        <f>+IF(VLOOKUP($P34,DATA!$B$1:$Q$15000,6,FALSE)="            ","",IF(VLOOKUP($P34,DATA!$B$1:$Q$15000,6,FALSE)="","",VLOOKUP($P34,DATA!$B$1:$Q$15000,6,FALSE)))</f>
      </c>
      <c r="E34" s="63">
        <f>+IF(VLOOKUP($P34,DATA!$B$1:$Q$15000,7,FALSE)="            ","",IF(VLOOKUP($P34,DATA!$B$1:$Q$15000,7,FALSE)="","",VLOOKUP($P34,DATA!$B$1:$Q$15000,7,FALSE)))</f>
      </c>
      <c r="F34" s="95">
        <f>+IF(VLOOKUP($P34,DATA!$B$1:$Q$15000,8,FALSE)="            ","",IF(VLOOKUP($P34,DATA!$B$1:$Q$15000,8,FALSE)="","",VLOOKUP($P34,DATA!$B$1:$Q$15000,8,FALSE)))</f>
      </c>
      <c r="G34" s="63">
        <f>+IF(VLOOKUP($P34,DATA!$B$1:$Q$15000,9,FALSE)="            ","",IF(VLOOKUP($P34,DATA!$B$1:$Q$15000,9,FALSE)="","",VLOOKUP($P34,DATA!$B$1:$Q$15000,9,FALSE)))</f>
      </c>
      <c r="H34" s="44">
        <f>+IF(VLOOKUP($P34,DATA!$B$1:$Q$15000,10,FALSE)="            ","",IF(VLOOKUP($P34,DATA!$B$1:$Q$15000,10,FALSE)="","",VLOOKUP($P34,DATA!$B$1:$Q$15000,10,FALSE)))</f>
      </c>
      <c r="I34" s="44">
        <f>+IF(VLOOKUP($P34,DATA!$B$1:$Q$15000,11,FALSE)="            ","",IF(VLOOKUP($P34,DATA!$B$1:$Q$15000,11,FALSE)="","",VLOOKUP($P34,DATA!$B$1:$Q$15000,11,FALSE)))</f>
      </c>
      <c r="J34" s="44">
        <f>+IF(VLOOKUP($P34,DATA!$B$1:$Q$15000,12,FALSE)="            ","",IF(VLOOKUP($P34,DATA!$B$1:$Q$15000,12,FALSE)="","",VLOOKUP($P34,DATA!$B$1:$Q$15000,12,FALSE)))</f>
      </c>
      <c r="K34" s="44">
        <f>+IF(VLOOKUP($P34,DATA!$B$1:$Q$15000,13,FALSE)="            ","",IF(VLOOKUP($P34,DATA!$B$1:$Q$15000,13,FALSE)="","",VLOOKUP($P34,DATA!$B$1:$Q$15000,13,FALSE)))</f>
      </c>
      <c r="L34" s="44">
        <f>+IF(VLOOKUP($P34,DATA!$B$1:$Q$15000,14,FALSE)="            ","",IF(VLOOKUP($P34,DATA!$B$1:$Q$15000,14,FALSE)="","",VLOOKUP($P34,DATA!$B$1:$Q$15000,14,FALSE)))</f>
      </c>
      <c r="O34" s="1">
        <v>21</v>
      </c>
      <c r="P34" s="1" t="str">
        <f t="shared" si="2"/>
        <v>687221</v>
      </c>
      <c r="Q34" s="2"/>
    </row>
    <row r="35" spans="1:17" ht="12.75">
      <c r="A35" s="88">
        <f>+A24</f>
        <v>2001</v>
      </c>
      <c r="B35" s="96">
        <f>+IF(VLOOKUP($P35,DATA!$B$1:$Q$15000,4,FALSE)="            ","",IF(VLOOKUP($P35,DATA!$B$1:$Q$15000,4,FALSE)="","",VLOOKUP($P35,DATA!$B$1:$Q$15000,4,FALSE)))</f>
      </c>
      <c r="C35" s="64">
        <f>+IF(VLOOKUP($P35,DATA!$B$1:$Q$15000,5,FALSE)="            ","",IF(VLOOKUP($P35,DATA!$B$1:$Q$15000,5,FALSE)="","",VLOOKUP($P35,DATA!$B$1:$Q$15000,5,FALSE)))</f>
      </c>
      <c r="D35" s="64">
        <f>+IF(VLOOKUP($P35,DATA!$B$1:$Q$15000,6,FALSE)="            ","",IF(VLOOKUP($P35,DATA!$B$1:$Q$15000,6,FALSE)="","",VLOOKUP($P35,DATA!$B$1:$Q$15000,6,FALSE)))</f>
      </c>
      <c r="E35" s="64">
        <f>+IF(VLOOKUP($P35,DATA!$B$1:$Q$15000,7,FALSE)="            ","",IF(VLOOKUP($P35,DATA!$B$1:$Q$15000,7,FALSE)="","",VLOOKUP($P35,DATA!$B$1:$Q$15000,7,FALSE)))</f>
      </c>
      <c r="F35" s="97">
        <f>+IF(VLOOKUP($P35,DATA!$B$1:$Q$15000,8,FALSE)="            ","",IF(VLOOKUP($P35,DATA!$B$1:$Q$15000,8,FALSE)="","",VLOOKUP($P35,DATA!$B$1:$Q$15000,8,FALSE)))</f>
      </c>
      <c r="G35" s="64">
        <f>+IF(VLOOKUP($P35,DATA!$B$1:$Q$15000,9,FALSE)="            ","",IF(VLOOKUP($P35,DATA!$B$1:$Q$15000,9,FALSE)="","",VLOOKUP($P35,DATA!$B$1:$Q$15000,9,FALSE)))</f>
      </c>
      <c r="H35" s="55">
        <f>+IF(VLOOKUP($P35,DATA!$B$1:$Q$15000,10,FALSE)="            ","",IF(VLOOKUP($P35,DATA!$B$1:$Q$15000,10,FALSE)="","",VLOOKUP($P35,DATA!$B$1:$Q$15000,10,FALSE)))</f>
      </c>
      <c r="I35" s="55">
        <f>+IF(VLOOKUP($P35,DATA!$B$1:$Q$15000,11,FALSE)="            ","",IF(VLOOKUP($P35,DATA!$B$1:$Q$15000,11,FALSE)="","",VLOOKUP($P35,DATA!$B$1:$Q$15000,11,FALSE)))</f>
      </c>
      <c r="J35" s="55">
        <f>+IF(VLOOKUP($P35,DATA!$B$1:$Q$15000,12,FALSE)="            ","",IF(VLOOKUP($P35,DATA!$B$1:$Q$15000,12,FALSE)="","",VLOOKUP($P35,DATA!$B$1:$Q$15000,12,FALSE)))</f>
      </c>
      <c r="K35" s="55">
        <f>+IF(VLOOKUP($P35,DATA!$B$1:$Q$15000,13,FALSE)="            ","",IF(VLOOKUP($P35,DATA!$B$1:$Q$15000,13,FALSE)="","",VLOOKUP($P35,DATA!$B$1:$Q$15000,13,FALSE)))</f>
      </c>
      <c r="L35" s="55">
        <f>+IF(VLOOKUP($P35,DATA!$B$1:$Q$15000,14,FALSE)="            ","",IF(VLOOKUP($P35,DATA!$B$1:$Q$15000,14,FALSE)="","",VLOOKUP($P35,DATA!$B$1:$Q$15000,14,FALSE)))</f>
      </c>
      <c r="O35" s="1">
        <v>22</v>
      </c>
      <c r="P35" s="1" t="str">
        <f t="shared" si="2"/>
        <v>687222</v>
      </c>
      <c r="Q35" s="2"/>
    </row>
    <row r="36" spans="1:17" ht="12.75">
      <c r="A36" s="89" t="s">
        <v>4</v>
      </c>
      <c r="B36" s="94">
        <f>+IF(VLOOKUP($P36,DATA!$B$1:$Q$15000,4,FALSE)="            ","",IF(VLOOKUP($P36,DATA!$B$1:$Q$15000,4,FALSE)="","",VLOOKUP($P36,DATA!$B$1:$Q$15000,4,FALSE)))</f>
      </c>
      <c r="C36" s="63">
        <f>+IF(VLOOKUP($P36,DATA!$B$1:$Q$15000,5,FALSE)="            ","",IF(VLOOKUP($P36,DATA!$B$1:$Q$15000,5,FALSE)="","",VLOOKUP($P36,DATA!$B$1:$Q$15000,5,FALSE)))</f>
      </c>
      <c r="D36" s="63">
        <f>+IF(VLOOKUP($P36,DATA!$B$1:$Q$15000,6,FALSE)="            ","",IF(VLOOKUP($P36,DATA!$B$1:$Q$15000,6,FALSE)="","",VLOOKUP($P36,DATA!$B$1:$Q$15000,6,FALSE)))</f>
      </c>
      <c r="E36" s="63">
        <f>+IF(VLOOKUP($P36,DATA!$B$1:$Q$15000,7,FALSE)="            ","",IF(VLOOKUP($P36,DATA!$B$1:$Q$15000,7,FALSE)="","",VLOOKUP($P36,DATA!$B$1:$Q$15000,7,FALSE)))</f>
      </c>
      <c r="F36" s="95">
        <f>+IF(VLOOKUP($P36,DATA!$B$1:$Q$15000,8,FALSE)="            ","",IF(VLOOKUP($P36,DATA!$B$1:$Q$15000,8,FALSE)="","",VLOOKUP($P36,DATA!$B$1:$Q$15000,8,FALSE)))</f>
      </c>
      <c r="G36" s="63">
        <f>+IF(VLOOKUP($P36,DATA!$B$1:$Q$15000,9,FALSE)="            ","",IF(VLOOKUP($P36,DATA!$B$1:$Q$15000,9,FALSE)="","",VLOOKUP($P36,DATA!$B$1:$Q$15000,9,FALSE)))</f>
      </c>
      <c r="H36" s="44">
        <f>+IF(VLOOKUP($P36,DATA!$B$1:$Q$15000,10,FALSE)="            ","",IF(VLOOKUP($P36,DATA!$B$1:$Q$15000,10,FALSE)="","",VLOOKUP($P36,DATA!$B$1:$Q$15000,10,FALSE)))</f>
      </c>
      <c r="I36" s="44">
        <f>+IF(VLOOKUP($P36,DATA!$B$1:$Q$15000,11,FALSE)="            ","",IF(VLOOKUP($P36,DATA!$B$1:$Q$15000,11,FALSE)="","",VLOOKUP($P36,DATA!$B$1:$Q$15000,11,FALSE)))</f>
      </c>
      <c r="J36" s="44">
        <f>+IF(VLOOKUP($P36,DATA!$B$1:$Q$15000,12,FALSE)="            ","",IF(VLOOKUP($P36,DATA!$B$1:$Q$15000,12,FALSE)="","",VLOOKUP($P36,DATA!$B$1:$Q$15000,12,FALSE)))</f>
      </c>
      <c r="K36" s="44">
        <f>+IF(VLOOKUP($P36,DATA!$B$1:$Q$15000,13,FALSE)="            ","",IF(VLOOKUP($P36,DATA!$B$1:$Q$15000,13,FALSE)="","",VLOOKUP($P36,DATA!$B$1:$Q$15000,13,FALSE)))</f>
      </c>
      <c r="L36" s="44">
        <f>+IF(VLOOKUP($P36,DATA!$B$1:$Q$15000,14,FALSE)="            ","",IF(VLOOKUP($P36,DATA!$B$1:$Q$15000,14,FALSE)="","",VLOOKUP($P36,DATA!$B$1:$Q$15000,14,FALSE)))</f>
      </c>
      <c r="O36" s="1">
        <v>23</v>
      </c>
      <c r="P36" s="1" t="str">
        <f t="shared" si="2"/>
        <v>687223</v>
      </c>
      <c r="Q36" s="2"/>
    </row>
    <row r="37" spans="1:17" ht="12.75">
      <c r="A37" s="57" t="s">
        <v>5</v>
      </c>
      <c r="B37" s="94">
        <f>+IF(VLOOKUP($P37,DATA!$B$1:$Q$15000,4,FALSE)="            ","",IF(VLOOKUP($P37,DATA!$B$1:$Q$15000,4,FALSE)="","",VLOOKUP($P37,DATA!$B$1:$Q$15000,4,FALSE)))</f>
      </c>
      <c r="C37" s="63">
        <f>+IF(VLOOKUP($P37,DATA!$B$1:$Q$15000,5,FALSE)="            ","",IF(VLOOKUP($P37,DATA!$B$1:$Q$15000,5,FALSE)="","",VLOOKUP($P37,DATA!$B$1:$Q$15000,5,FALSE)))</f>
      </c>
      <c r="D37" s="63">
        <f>+IF(VLOOKUP($P37,DATA!$B$1:$Q$15000,6,FALSE)="            ","",IF(VLOOKUP($P37,DATA!$B$1:$Q$15000,6,FALSE)="","",VLOOKUP($P37,DATA!$B$1:$Q$15000,6,FALSE)))</f>
      </c>
      <c r="E37" s="63">
        <f>+IF(VLOOKUP($P37,DATA!$B$1:$Q$15000,7,FALSE)="            ","",IF(VLOOKUP($P37,DATA!$B$1:$Q$15000,7,FALSE)="","",VLOOKUP($P37,DATA!$B$1:$Q$15000,7,FALSE)))</f>
      </c>
      <c r="F37" s="95">
        <f>+IF(VLOOKUP($P37,DATA!$B$1:$Q$15000,8,FALSE)="            ","",IF(VLOOKUP($P37,DATA!$B$1:$Q$15000,8,FALSE)="","",VLOOKUP($P37,DATA!$B$1:$Q$15000,8,FALSE)))</f>
      </c>
      <c r="G37" s="63">
        <f>+IF(VLOOKUP($P37,DATA!$B$1:$Q$15000,9,FALSE)="            ","",IF(VLOOKUP($P37,DATA!$B$1:$Q$15000,9,FALSE)="","",VLOOKUP($P37,DATA!$B$1:$Q$15000,9,FALSE)))</f>
      </c>
      <c r="H37" s="44">
        <f>+IF(VLOOKUP($P37,DATA!$B$1:$Q$15000,10,FALSE)="            ","",IF(VLOOKUP($P37,DATA!$B$1:$Q$15000,10,FALSE)="","",VLOOKUP($P37,DATA!$B$1:$Q$15000,10,FALSE)))</f>
      </c>
      <c r="I37" s="44">
        <f>+IF(VLOOKUP($P37,DATA!$B$1:$Q$15000,11,FALSE)="            ","",IF(VLOOKUP($P37,DATA!$B$1:$Q$15000,11,FALSE)="","",VLOOKUP($P37,DATA!$B$1:$Q$15000,11,FALSE)))</f>
      </c>
      <c r="J37" s="44">
        <f>+IF(VLOOKUP($P37,DATA!$B$1:$Q$15000,12,FALSE)="            ","",IF(VLOOKUP($P37,DATA!$B$1:$Q$15000,12,FALSE)="","",VLOOKUP($P37,DATA!$B$1:$Q$15000,12,FALSE)))</f>
      </c>
      <c r="K37" s="44">
        <f>+IF(VLOOKUP($P37,DATA!$B$1:$Q$15000,13,FALSE)="            ","",IF(VLOOKUP($P37,DATA!$B$1:$Q$15000,13,FALSE)="","",VLOOKUP($P37,DATA!$B$1:$Q$15000,13,FALSE)))</f>
      </c>
      <c r="L37" s="44">
        <f>+IF(VLOOKUP($P37,DATA!$B$1:$Q$15000,14,FALSE)="            ","",IF(VLOOKUP($P37,DATA!$B$1:$Q$15000,14,FALSE)="","",VLOOKUP($P37,DATA!$B$1:$Q$15000,14,FALSE)))</f>
      </c>
      <c r="O37" s="1">
        <v>24</v>
      </c>
      <c r="P37" s="1" t="str">
        <f t="shared" si="2"/>
        <v>687224</v>
      </c>
      <c r="Q37" s="2"/>
    </row>
    <row r="38" ht="12.75">
      <c r="Q38" s="2"/>
    </row>
    <row r="39" spans="4:17" ht="12.75">
      <c r="D39" s="58"/>
      <c r="E39" s="58"/>
      <c r="F39" s="58"/>
      <c r="G39" s="65" t="s">
        <v>27</v>
      </c>
      <c r="H39" s="65" t="s">
        <v>28</v>
      </c>
      <c r="I39" s="65" t="s">
        <v>29</v>
      </c>
      <c r="J39" s="65" t="s">
        <v>4</v>
      </c>
      <c r="L39" s="42" t="s">
        <v>9</v>
      </c>
      <c r="Q39" s="2"/>
    </row>
    <row r="40" spans="4:17" ht="12.75">
      <c r="D40" s="66" t="s">
        <v>352</v>
      </c>
      <c r="G40" s="63">
        <f>+VLOOKUP($P40,DATA!$B$1:$Q$15000,7,FALSE)</f>
        <v>0</v>
      </c>
      <c r="H40" s="63">
        <f>+VLOOKUP($P40,DATA!$B$1:$Q$15000,8,FALSE)</f>
        <v>0</v>
      </c>
      <c r="I40" s="63">
        <f>+VLOOKUP($P40,DATA!$B$1:$Q$15000,9,FALSE)</f>
        <v>0</v>
      </c>
      <c r="O40" s="1">
        <v>25</v>
      </c>
      <c r="P40" s="1" t="str">
        <f>+($L$5)&amp;O40</f>
        <v>687225</v>
      </c>
      <c r="Q40" s="2"/>
    </row>
    <row r="41" spans="4:17" ht="12.75">
      <c r="D41" s="66" t="s">
        <v>353</v>
      </c>
      <c r="G41" s="63">
        <f>+VLOOKUP($P41,DATA!$B$1:$Q$15000,7,FALSE)</f>
        <v>0</v>
      </c>
      <c r="H41" s="63">
        <f>+VLOOKUP($P41,DATA!$B$1:$Q$15000,8,FALSE)</f>
        <v>0</v>
      </c>
      <c r="I41" s="63">
        <f>+VLOOKUP($P41,DATA!$B$1:$Q$15000,9,FALSE)</f>
        <v>0</v>
      </c>
      <c r="O41" s="1">
        <v>26</v>
      </c>
      <c r="P41" s="1" t="str">
        <f aca="true" t="shared" si="3" ref="P41:P57">+($L$5)&amp;O41</f>
        <v>687226</v>
      </c>
      <c r="Q41" s="2"/>
    </row>
    <row r="42" spans="4:17" ht="12.75">
      <c r="D42" s="42" t="s">
        <v>30</v>
      </c>
      <c r="G42" s="63">
        <f>+VLOOKUP($P42,DATA!$B$1:$Q$15000,7,FALSE)</f>
        <v>1447</v>
      </c>
      <c r="H42" s="63">
        <f>+VLOOKUP($P42,DATA!$B$1:$Q$15000,8,FALSE)</f>
        <v>-1136</v>
      </c>
      <c r="I42" s="63">
        <f>+VLOOKUP($P42,DATA!$B$1:$Q$15000,9,FALSE)</f>
        <v>2</v>
      </c>
      <c r="O42" s="1">
        <v>27</v>
      </c>
      <c r="P42" s="1" t="str">
        <f t="shared" si="3"/>
        <v>687227</v>
      </c>
      <c r="Q42" s="2"/>
    </row>
    <row r="43" spans="4:17" ht="12.75">
      <c r="D43" s="42" t="s">
        <v>31</v>
      </c>
      <c r="G43" s="63">
        <f>+VLOOKUP($P43,DATA!$B$1:$Q$15000,7,FALSE)</f>
        <v>1447</v>
      </c>
      <c r="H43" s="63" t="str">
        <f>+VLOOKUP($P43,DATA!$B$1:$Q$15000,8,FALSE)</f>
        <v>            </v>
      </c>
      <c r="I43" s="63">
        <f>+VLOOKUP($P43,DATA!$B$1:$Q$15000,9,FALSE)</f>
        <v>2</v>
      </c>
      <c r="O43" s="1">
        <v>28</v>
      </c>
      <c r="P43" s="1" t="str">
        <f t="shared" si="3"/>
        <v>687228</v>
      </c>
      <c r="Q43" s="2"/>
    </row>
    <row r="44" spans="1:17" ht="12.75">
      <c r="A44" s="42" t="s">
        <v>9</v>
      </c>
      <c r="D44" s="42" t="s">
        <v>32</v>
      </c>
      <c r="G44" s="63">
        <f>+VLOOKUP($P44,DATA!$B$1:$Q$15000,7,FALSE)</f>
        <v>6034</v>
      </c>
      <c r="H44" s="63">
        <f>+VLOOKUP($P44,DATA!$B$1:$Q$15000,8,FALSE)</f>
        <v>3683</v>
      </c>
      <c r="I44" s="63">
        <f>+VLOOKUP($P44,DATA!$B$1:$Q$15000,9,FALSE)</f>
        <v>160</v>
      </c>
      <c r="O44" s="1">
        <v>29</v>
      </c>
      <c r="P44" s="1" t="str">
        <f t="shared" si="3"/>
        <v>687229</v>
      </c>
      <c r="Q44" s="2"/>
    </row>
    <row r="45" spans="1:17" ht="12.75">
      <c r="A45" s="42" t="s">
        <v>9</v>
      </c>
      <c r="B45" s="42" t="s">
        <v>9</v>
      </c>
      <c r="D45" s="42" t="s">
        <v>33</v>
      </c>
      <c r="G45" s="68">
        <f>+VLOOKUP($P45,DATA!$B$1:$Q$15000,7,FALSE)</f>
        <v>0</v>
      </c>
      <c r="H45" s="68">
        <f>+VLOOKUP($P45,DATA!$B$1:$Q$15000,8,FALSE)</f>
        <v>0</v>
      </c>
      <c r="I45" s="68">
        <f>+VLOOKUP($P45,DATA!$B$1:$Q$15000,9,FALSE)</f>
        <v>0</v>
      </c>
      <c r="O45" s="1">
        <v>30</v>
      </c>
      <c r="P45" s="1" t="str">
        <f t="shared" si="3"/>
        <v>687230</v>
      </c>
      <c r="Q45" s="2"/>
    </row>
    <row r="46" spans="4:17" ht="12.75">
      <c r="D46" s="42" t="s">
        <v>34</v>
      </c>
      <c r="L46" s="42" t="s">
        <v>9</v>
      </c>
      <c r="Q46" s="2"/>
    </row>
    <row r="47" spans="4:17" ht="12.75">
      <c r="D47" s="42" t="s">
        <v>35</v>
      </c>
      <c r="G47" s="69">
        <f>+VLOOKUP($P47,DATA!$B$1:$Q$15000,7,FALSE)</f>
        <v>1.196</v>
      </c>
      <c r="H47" s="69">
        <f>+VLOOKUP($P47,DATA!$B$1:$Q$15000,8,FALSE)</f>
        <v>0</v>
      </c>
      <c r="I47" s="69">
        <f>+VLOOKUP($P47,DATA!$B$1:$Q$15000,9,FALSE)</f>
        <v>0.002</v>
      </c>
      <c r="J47" s="54">
        <f>+VLOOKUP($P47,DATA!$B$1:$Q$15000,10,FALSE)</f>
        <v>1.198</v>
      </c>
      <c r="O47" s="1">
        <v>31</v>
      </c>
      <c r="P47" s="1" t="str">
        <f>+($L$5)&amp;O47</f>
        <v>687231</v>
      </c>
      <c r="Q47" s="2"/>
    </row>
    <row r="48" spans="4:17" ht="12.75">
      <c r="D48" s="42" t="s">
        <v>36</v>
      </c>
      <c r="G48" s="69">
        <f>+VLOOKUP($P48,DATA!$B$1:$Q$15000,7,FALSE)</f>
        <v>1.404</v>
      </c>
      <c r="H48" s="69">
        <f>+VLOOKUP($P48,DATA!$B$1:$Q$15000,8,FALSE)</f>
        <v>0</v>
      </c>
      <c r="I48" s="69">
        <f>+VLOOKUP($P48,DATA!$B$1:$Q$15000,9,FALSE)</f>
        <v>0.002</v>
      </c>
      <c r="J48" s="54">
        <f>+VLOOKUP($P48,DATA!$B$1:$Q$15000,10,FALSE)</f>
        <v>1.406</v>
      </c>
      <c r="O48" s="1">
        <v>32</v>
      </c>
      <c r="P48" s="1" t="str">
        <f t="shared" si="3"/>
        <v>687232</v>
      </c>
      <c r="Q48" s="2"/>
    </row>
    <row r="49" spans="4:17" ht="12.75">
      <c r="D49" s="66" t="s">
        <v>37</v>
      </c>
      <c r="G49" s="69">
        <f>+VLOOKUP($P49,DATA!$B$1:$Q$15000,7,FALSE)</f>
        <v>4.034</v>
      </c>
      <c r="H49" s="69">
        <f>+VLOOKUP($P49,DATA!$B$1:$Q$15000,8,FALSE)</f>
        <v>2.462</v>
      </c>
      <c r="I49" s="69">
        <f>+VLOOKUP($P49,DATA!$B$1:$Q$15000,9,FALSE)</f>
        <v>0.107</v>
      </c>
      <c r="J49" s="54">
        <f>+VLOOKUP($P49,DATA!$B$1:$Q$15000,10,FALSE)</f>
        <v>6.603</v>
      </c>
      <c r="O49" s="1">
        <v>33</v>
      </c>
      <c r="P49" s="1" t="str">
        <f t="shared" si="3"/>
        <v>687233</v>
      </c>
      <c r="Q49" s="2"/>
    </row>
    <row r="50" spans="4:17" ht="12.75">
      <c r="D50" s="42" t="s">
        <v>38</v>
      </c>
      <c r="G50" s="69">
        <f>+VLOOKUP($P50,DATA!$B$1:$Q$15000,7,FALSE)</f>
        <v>4.034</v>
      </c>
      <c r="H50" s="69">
        <f>+VLOOKUP($P50,DATA!$B$1:$Q$15000,8,FALSE)</f>
        <v>2.462</v>
      </c>
      <c r="I50" s="69">
        <f>+VLOOKUP($P50,DATA!$B$1:$Q$15000,9,FALSE)</f>
        <v>0.107</v>
      </c>
      <c r="J50" s="54">
        <f>+VLOOKUP($P50,DATA!$B$1:$Q$15000,10,FALSE)</f>
        <v>6.603</v>
      </c>
      <c r="O50" s="1">
        <v>34</v>
      </c>
      <c r="P50" s="1" t="str">
        <f t="shared" si="3"/>
        <v>687234</v>
      </c>
      <c r="Q50" s="2"/>
    </row>
    <row r="51" spans="4:17" ht="12.75">
      <c r="D51" s="66" t="s">
        <v>39</v>
      </c>
      <c r="G51" s="69">
        <f>+VLOOKUP($P51,DATA!$B$1:$Q$15000,7,FALSE)</f>
        <v>4.22</v>
      </c>
      <c r="H51" s="69">
        <f>+VLOOKUP($P51,DATA!$B$1:$Q$15000,8,FALSE)</f>
        <v>2.575</v>
      </c>
      <c r="I51" s="69">
        <f>+VLOOKUP($P51,DATA!$B$1:$Q$15000,9,FALSE)</f>
        <v>0.112</v>
      </c>
      <c r="J51" s="54">
        <f>+VLOOKUP($P51,DATA!$B$1:$Q$15000,10,FALSE)</f>
        <v>6.907</v>
      </c>
      <c r="K51" s="42" t="s">
        <v>9</v>
      </c>
      <c r="L51" s="42" t="s">
        <v>9</v>
      </c>
      <c r="M51" s="42" t="s">
        <v>9</v>
      </c>
      <c r="O51" s="1">
        <v>35</v>
      </c>
      <c r="P51" s="1" t="str">
        <f t="shared" si="3"/>
        <v>687235</v>
      </c>
      <c r="Q51" s="2"/>
    </row>
    <row r="52" spans="2:17" ht="12.75">
      <c r="B52" s="61"/>
      <c r="C52" s="61"/>
      <c r="D52" s="42" t="s">
        <v>40</v>
      </c>
      <c r="G52" s="69">
        <f>+VLOOKUP($P52,DATA!$B$1:$Q$15000,7,FALSE)</f>
        <v>4.034</v>
      </c>
      <c r="H52" s="69">
        <f>+VLOOKUP($P52,DATA!$B$1:$Q$15000,8,FALSE)</f>
        <v>2.462</v>
      </c>
      <c r="I52" s="69">
        <f>+VLOOKUP($P52,DATA!$B$1:$Q$15000,9,FALSE)</f>
        <v>0.107</v>
      </c>
      <c r="J52" s="54">
        <f>+VLOOKUP($P52,DATA!$B$1:$Q$15000,10,FALSE)</f>
        <v>6.603</v>
      </c>
      <c r="O52" s="1">
        <v>36</v>
      </c>
      <c r="P52" s="1" t="str">
        <f t="shared" si="3"/>
        <v>687236</v>
      </c>
      <c r="Q52" s="2"/>
    </row>
    <row r="53" spans="2:17" ht="12.75">
      <c r="B53" s="71"/>
      <c r="C53" s="71"/>
      <c r="D53" s="70"/>
      <c r="E53" s="71"/>
      <c r="F53" s="71"/>
      <c r="G53" s="72"/>
      <c r="H53" s="72"/>
      <c r="I53" s="72"/>
      <c r="J53" s="72"/>
      <c r="Q53" s="2"/>
    </row>
    <row r="54" spans="2:17" ht="12.75">
      <c r="B54" s="42" t="s">
        <v>41</v>
      </c>
      <c r="D54" s="68" t="str">
        <f>+VLOOKUP($P54,DATA!$B$1:$Q$15000,5,FALSE)</f>
        <v>      7-1-97</v>
      </c>
      <c r="E54" s="68" t="str">
        <f>+VLOOKUP($P54,DATA!$B$1:$Q$15000,6,FALSE)</f>
        <v>     12-1-00</v>
      </c>
      <c r="F54" s="68" t="str">
        <f>+VLOOKUP($P54,DATA!$B$1:$Q$15000,7,FALSE)</f>
        <v>     12-1-02</v>
      </c>
      <c r="G54" s="68" t="str">
        <f>+VLOOKUP($P54,DATA!$B$1:$Q$15000,8,FALSE)</f>
        <v>     12-1-04</v>
      </c>
      <c r="H54" s="73" t="s">
        <v>42</v>
      </c>
      <c r="I54" s="54">
        <f>+VLOOKUP(P54,DATA!$B$1:$Q$15000,9,FALSE)</f>
        <v>11.448</v>
      </c>
      <c r="J54" s="54">
        <f>+VLOOKUP(P54,DATA!$B$1:$Q$15000,10,FALSE)</f>
        <v>10.748</v>
      </c>
      <c r="K54" s="4" t="str">
        <f>IF(I54="            "," ","(Limited)")</f>
        <v>(Limited)</v>
      </c>
      <c r="O54" s="1">
        <v>37</v>
      </c>
      <c r="P54" s="1" t="str">
        <f t="shared" si="3"/>
        <v>687237</v>
      </c>
      <c r="Q54" s="2"/>
    </row>
    <row r="55" spans="2:17" ht="12.75">
      <c r="B55" s="66" t="s">
        <v>43</v>
      </c>
      <c r="D55" s="1"/>
      <c r="E55" s="1"/>
      <c r="F55" s="1"/>
      <c r="G55" s="1"/>
      <c r="I55" s="74"/>
      <c r="J55" s="67"/>
      <c r="O55" s="1">
        <v>38</v>
      </c>
      <c r="P55" s="1" t="str">
        <f t="shared" si="3"/>
        <v>687238</v>
      </c>
      <c r="Q55" s="2"/>
    </row>
    <row r="56" spans="2:17" ht="12.75">
      <c r="B56" s="75" t="s">
        <v>44</v>
      </c>
      <c r="C56" s="71"/>
      <c r="D56" s="78">
        <f>+VLOOKUP(P55,DATA!$B$1:$Q$15000,5,FALSE)</f>
        <v>7.95</v>
      </c>
      <c r="E56" s="78">
        <f>+VLOOKUP($P55,DATA!$B$1:$Q$15000,6,FALSE)</f>
        <v>7.87</v>
      </c>
      <c r="F56" s="78">
        <f>+VLOOKUP($P55,DATA!$B$1:$Q$15000,7,FALSE)</f>
        <v>8.81</v>
      </c>
      <c r="G56" s="78">
        <f>+VLOOKUP($P55,DATA!$B$1:$Q$15000,8,FALSE)</f>
        <v>10.75</v>
      </c>
      <c r="H56" s="76"/>
      <c r="I56" s="71"/>
      <c r="J56" s="71"/>
      <c r="Q56" s="2"/>
    </row>
    <row r="57" spans="1:17" ht="12.75">
      <c r="A57" s="42" t="s">
        <v>9</v>
      </c>
      <c r="O57" s="1">
        <v>39</v>
      </c>
      <c r="P57" s="1" t="str">
        <f t="shared" si="3"/>
        <v>687239</v>
      </c>
      <c r="Q57" s="2"/>
    </row>
    <row r="58" ht="12.75">
      <c r="Q58" s="2"/>
    </row>
    <row r="59" spans="1:17" ht="12.75">
      <c r="A59" s="42" t="s">
        <v>9</v>
      </c>
      <c r="Q59" s="2"/>
    </row>
    <row r="60" ht="12.75">
      <c r="Q60" s="2"/>
    </row>
    <row r="61" ht="12.75">
      <c r="Q61" s="2"/>
    </row>
    <row r="62" ht="12.75">
      <c r="Q62" s="2"/>
    </row>
    <row r="63" ht="12.75">
      <c r="Q63" s="2"/>
    </row>
    <row r="64" ht="12.75">
      <c r="Q64" s="2"/>
    </row>
    <row r="65" ht="12.75">
      <c r="Q65" s="2"/>
    </row>
    <row r="66" ht="12.75">
      <c r="Q66" s="2"/>
    </row>
    <row r="67" ht="12.75">
      <c r="Q67" s="2"/>
    </row>
    <row r="68" ht="12.75">
      <c r="Q68" s="2"/>
    </row>
    <row r="69" ht="12.75">
      <c r="Q69" s="2"/>
    </row>
    <row r="70" spans="1:17" ht="12.75">
      <c r="A70" s="42" t="s">
        <v>9</v>
      </c>
      <c r="Q70" s="2"/>
    </row>
    <row r="71" ht="12.75">
      <c r="Q71" s="2"/>
    </row>
    <row r="72" ht="12.75">
      <c r="Q72" s="2"/>
    </row>
    <row r="73" ht="12.75">
      <c r="Q73" s="2"/>
    </row>
    <row r="74" ht="12.75">
      <c r="Q74" s="2"/>
    </row>
    <row r="75" ht="12.75">
      <c r="Q75" s="2"/>
    </row>
    <row r="76" ht="12.75">
      <c r="Q76" s="2"/>
    </row>
    <row r="77" spans="1:17" ht="12.75">
      <c r="A77" s="42" t="s">
        <v>9</v>
      </c>
      <c r="Q77" s="2"/>
    </row>
    <row r="78" ht="12.75">
      <c r="Q78" s="2"/>
    </row>
    <row r="79" ht="12.75">
      <c r="Q79" s="2"/>
    </row>
    <row r="80" ht="12.75">
      <c r="Q80" s="2"/>
    </row>
    <row r="81" ht="12.75">
      <c r="Q81" s="2"/>
    </row>
    <row r="82" ht="12.75">
      <c r="Q82" s="2"/>
    </row>
    <row r="83" ht="12.75">
      <c r="Q83" s="2"/>
    </row>
    <row r="84" ht="12.75">
      <c r="Q84" s="2"/>
    </row>
    <row r="85" ht="12.75">
      <c r="Q85" s="2"/>
    </row>
    <row r="86" ht="12.75">
      <c r="Q86" s="2"/>
    </row>
    <row r="87" ht="12.75">
      <c r="Q87" s="2"/>
    </row>
    <row r="88" ht="12.75">
      <c r="Q88" s="2"/>
    </row>
    <row r="89" ht="12.75">
      <c r="Q89" s="2"/>
    </row>
    <row r="90" ht="12.75">
      <c r="Q90" s="2"/>
    </row>
    <row r="91" ht="12.75">
      <c r="Q91" s="2"/>
    </row>
    <row r="92" ht="12.75">
      <c r="Q92" s="2"/>
    </row>
    <row r="93" ht="12.75">
      <c r="Q93" s="2"/>
    </row>
    <row r="94" ht="12.75">
      <c r="Q94" s="2"/>
    </row>
    <row r="95" ht="12.75">
      <c r="Q95" s="2"/>
    </row>
    <row r="96" ht="12.75">
      <c r="Q96" s="2"/>
    </row>
    <row r="97" ht="12.75">
      <c r="Q97" s="2"/>
    </row>
    <row r="98" ht="12.75">
      <c r="Q98" s="2"/>
    </row>
    <row r="99" ht="12.75">
      <c r="Q99" s="2"/>
    </row>
    <row r="100" ht="12.75">
      <c r="Q100" s="2"/>
    </row>
    <row r="101" ht="12.75">
      <c r="Q101" s="106"/>
    </row>
    <row r="102" ht="12.75">
      <c r="Q102" s="2"/>
    </row>
    <row r="103" ht="12.75">
      <c r="Q103" s="2"/>
    </row>
    <row r="104" ht="12.75">
      <c r="Q104" s="2"/>
    </row>
    <row r="105" ht="12.75">
      <c r="Q105" s="2"/>
    </row>
    <row r="106" ht="12.75">
      <c r="Q106" s="2"/>
    </row>
    <row r="107" ht="12.75">
      <c r="Q107" s="2"/>
    </row>
    <row r="108" ht="12.75">
      <c r="Q108" s="2"/>
    </row>
    <row r="109" ht="12.75">
      <c r="Q109" s="2"/>
    </row>
    <row r="110" ht="12.75">
      <c r="Q110" s="2"/>
    </row>
    <row r="111" ht="12.75">
      <c r="Q111" s="2"/>
    </row>
    <row r="112" ht="12.75">
      <c r="Q112" s="2"/>
    </row>
    <row r="113" ht="12.75">
      <c r="Q113" s="2"/>
    </row>
    <row r="114" ht="12.75">
      <c r="Q114" s="2"/>
    </row>
    <row r="115" ht="12.75">
      <c r="Q115" s="2"/>
    </row>
    <row r="116" ht="12.75">
      <c r="Q116" s="2"/>
    </row>
    <row r="117" ht="12.75">
      <c r="Q117" s="2"/>
    </row>
    <row r="118" ht="12.75">
      <c r="Q118" s="2"/>
    </row>
    <row r="119" ht="12.75">
      <c r="Q119" s="2"/>
    </row>
    <row r="120" ht="12.75">
      <c r="Q120" s="2"/>
    </row>
    <row r="121" ht="12.75">
      <c r="Q121" s="2"/>
    </row>
    <row r="122" ht="12.75">
      <c r="Q122" s="2"/>
    </row>
    <row r="123" ht="12.75">
      <c r="Q123" s="2"/>
    </row>
    <row r="124" ht="12.75">
      <c r="Q124" s="2"/>
    </row>
    <row r="125" ht="12.75">
      <c r="Q125" s="2"/>
    </row>
    <row r="126" ht="12.75">
      <c r="Q126" s="2"/>
    </row>
    <row r="127" ht="12.75">
      <c r="Q127" s="2"/>
    </row>
    <row r="128" ht="12.75">
      <c r="Q128" s="2"/>
    </row>
    <row r="129" ht="12.75">
      <c r="Q129" s="2"/>
    </row>
    <row r="130" ht="12.75">
      <c r="Q130" s="2"/>
    </row>
    <row r="131" ht="12.75">
      <c r="Q131" s="2"/>
    </row>
    <row r="132" ht="12.75">
      <c r="Q132" s="2"/>
    </row>
    <row r="133" ht="12.75">
      <c r="Q133" s="2"/>
    </row>
    <row r="134" ht="12.75">
      <c r="Q134" s="2"/>
    </row>
    <row r="135" ht="12.75">
      <c r="Q135" s="2"/>
    </row>
    <row r="136" ht="12.75">
      <c r="Q136" s="2"/>
    </row>
    <row r="137" ht="12.75">
      <c r="Q137" s="2"/>
    </row>
    <row r="138" ht="12.75">
      <c r="Q138" s="2"/>
    </row>
    <row r="139" ht="12.75">
      <c r="Q139" s="2"/>
    </row>
    <row r="140" ht="12.75">
      <c r="Q140" s="2"/>
    </row>
    <row r="141" ht="12.75">
      <c r="Q141" s="2"/>
    </row>
    <row r="142" ht="12.75">
      <c r="Q142" s="2"/>
    </row>
    <row r="143" ht="12.75">
      <c r="Q143" s="2"/>
    </row>
    <row r="144" ht="12.75">
      <c r="Q144" s="2"/>
    </row>
    <row r="145" ht="12.75">
      <c r="Q145" s="2"/>
    </row>
    <row r="146" ht="12.75">
      <c r="Q146" s="2"/>
    </row>
    <row r="147" ht="12.75">
      <c r="Q147" s="2"/>
    </row>
    <row r="148" ht="12.75">
      <c r="Q148" s="2"/>
    </row>
    <row r="149" ht="12.75">
      <c r="Q149" s="2"/>
    </row>
    <row r="150" ht="12.75">
      <c r="Q150" s="2"/>
    </row>
    <row r="151" ht="12.75">
      <c r="Q151" s="2"/>
    </row>
    <row r="152" ht="12.75">
      <c r="Q152" s="2"/>
    </row>
    <row r="153" ht="12.75">
      <c r="Q153" s="2"/>
    </row>
    <row r="154" ht="12.75">
      <c r="Q154" s="2"/>
    </row>
    <row r="155" ht="12.75">
      <c r="Q155" s="2"/>
    </row>
    <row r="156" ht="12.75">
      <c r="Q156" s="2"/>
    </row>
    <row r="157" ht="12.75">
      <c r="Q157" s="2"/>
    </row>
    <row r="158" ht="12.75">
      <c r="Q158" s="2"/>
    </row>
    <row r="159" ht="12.75">
      <c r="Q159" s="2"/>
    </row>
    <row r="160" ht="12.75">
      <c r="Q160" s="2"/>
    </row>
    <row r="161" ht="12.75">
      <c r="Q161" s="2"/>
    </row>
    <row r="162" ht="12.75">
      <c r="Q162" s="2"/>
    </row>
    <row r="163" ht="12.75">
      <c r="Q163" s="2"/>
    </row>
    <row r="164" ht="12.75">
      <c r="Q164" s="2"/>
    </row>
    <row r="165" ht="12.75">
      <c r="Q165" s="2"/>
    </row>
    <row r="166" ht="12.75">
      <c r="Q166" s="2"/>
    </row>
    <row r="167" ht="12.75">
      <c r="Q167" s="2"/>
    </row>
    <row r="168" ht="12.75">
      <c r="Q168" s="2"/>
    </row>
    <row r="169" ht="12.75">
      <c r="Q169" s="2"/>
    </row>
    <row r="170" ht="12.75">
      <c r="Q170" s="2"/>
    </row>
    <row r="171" ht="12.75">
      <c r="Q171" s="2"/>
    </row>
    <row r="172" ht="12.75">
      <c r="Q172" s="2"/>
    </row>
    <row r="173" ht="12.75">
      <c r="Q173" s="2"/>
    </row>
    <row r="174" ht="12.75">
      <c r="Q174" s="2"/>
    </row>
    <row r="175" ht="12.75">
      <c r="Q175" s="2"/>
    </row>
    <row r="176" ht="12.75">
      <c r="Q176" s="2"/>
    </row>
    <row r="177" ht="12.75">
      <c r="Q177" s="2"/>
    </row>
    <row r="178" ht="12.75">
      <c r="Q178" s="2"/>
    </row>
    <row r="179" ht="12.75">
      <c r="Q179" s="2"/>
    </row>
    <row r="180" ht="12.75">
      <c r="Q180" s="2"/>
    </row>
    <row r="181" ht="12.75">
      <c r="Q181" s="2"/>
    </row>
    <row r="182" ht="12.75">
      <c r="Q182" s="2"/>
    </row>
    <row r="183" ht="12.75">
      <c r="Q183" s="2"/>
    </row>
    <row r="184" ht="12.75">
      <c r="Q184" s="2"/>
    </row>
    <row r="185" ht="12.75">
      <c r="Q185" s="2"/>
    </row>
    <row r="186" ht="12.75">
      <c r="Q186" s="2"/>
    </row>
    <row r="187" ht="12.75">
      <c r="Q187" s="2"/>
    </row>
    <row r="188" ht="12.75">
      <c r="Q188" s="2"/>
    </row>
    <row r="189" ht="12.75">
      <c r="Q189" s="2"/>
    </row>
    <row r="190" ht="12.75">
      <c r="Q190" s="2"/>
    </row>
    <row r="191" ht="12.75">
      <c r="Q191" s="2"/>
    </row>
    <row r="192" ht="12.75">
      <c r="Q192" s="2"/>
    </row>
    <row r="193" ht="12.75">
      <c r="Q193" s="2"/>
    </row>
    <row r="194" ht="12.75">
      <c r="Q194" s="2"/>
    </row>
    <row r="195" ht="12.75">
      <c r="Q195" s="2"/>
    </row>
    <row r="196" ht="12.75">
      <c r="Q196" s="2"/>
    </row>
    <row r="197" ht="12.75">
      <c r="Q197" s="2"/>
    </row>
    <row r="198" ht="12.75">
      <c r="Q198" s="2"/>
    </row>
    <row r="199" ht="12.75">
      <c r="Q199" s="2"/>
    </row>
    <row r="200" ht="12.75">
      <c r="Q200" s="2"/>
    </row>
    <row r="201" ht="12.75">
      <c r="Q201" s="2"/>
    </row>
    <row r="202" ht="12.75">
      <c r="Q202" s="2"/>
    </row>
    <row r="203" ht="12.75">
      <c r="Q203" s="2"/>
    </row>
    <row r="204" ht="12.75">
      <c r="Q204" s="2"/>
    </row>
    <row r="205" ht="12.75">
      <c r="Q205" s="2"/>
    </row>
    <row r="206" ht="12.75">
      <c r="Q206" s="2"/>
    </row>
    <row r="207" ht="12.75">
      <c r="Q207" s="2"/>
    </row>
    <row r="208" ht="12.75">
      <c r="Q208" s="2"/>
    </row>
    <row r="209" ht="12.75">
      <c r="Q209" s="2"/>
    </row>
    <row r="210" ht="12.75">
      <c r="Q210" s="2"/>
    </row>
    <row r="211" ht="12.75">
      <c r="Q211" s="2"/>
    </row>
    <row r="212" ht="12.75">
      <c r="Q212" s="2"/>
    </row>
    <row r="213" ht="12.75">
      <c r="Q213" s="2"/>
    </row>
    <row r="214" ht="12.75">
      <c r="Q214" s="2"/>
    </row>
    <row r="215" ht="12.75">
      <c r="Q215" s="2"/>
    </row>
    <row r="216" ht="12.75">
      <c r="Q216" s="2"/>
    </row>
    <row r="217" ht="12.75">
      <c r="Q217" s="2"/>
    </row>
    <row r="218" ht="12.75">
      <c r="Q218" s="2"/>
    </row>
    <row r="219" ht="12.75">
      <c r="Q219" s="2"/>
    </row>
    <row r="220" ht="12.75">
      <c r="Q220" s="2"/>
    </row>
    <row r="221" ht="12.75">
      <c r="Q221" s="2"/>
    </row>
    <row r="222" ht="12.75">
      <c r="Q222" s="2"/>
    </row>
    <row r="223" ht="12.75">
      <c r="Q223" s="2"/>
    </row>
    <row r="224" ht="12.75">
      <c r="Q224" s="2"/>
    </row>
    <row r="225" ht="12.75">
      <c r="Q225" s="2"/>
    </row>
    <row r="226" ht="12.75">
      <c r="Q226" s="2"/>
    </row>
    <row r="227" ht="12.75">
      <c r="Q227" s="2"/>
    </row>
    <row r="228" ht="12.75">
      <c r="Q228" s="2"/>
    </row>
    <row r="229" ht="12.75">
      <c r="Q229" s="2"/>
    </row>
    <row r="230" ht="12.75">
      <c r="Q230" s="2"/>
    </row>
    <row r="231" ht="12.75">
      <c r="Q231" s="2"/>
    </row>
    <row r="232" ht="12.75">
      <c r="Q232" s="2"/>
    </row>
    <row r="233" ht="12.75">
      <c r="Q233" s="2"/>
    </row>
    <row r="234" ht="12.75">
      <c r="Q234" s="2"/>
    </row>
    <row r="235" ht="12.75">
      <c r="Q235" s="2"/>
    </row>
    <row r="236" ht="12.75">
      <c r="Q236" s="2"/>
    </row>
    <row r="237" ht="12.75">
      <c r="Q237" s="2"/>
    </row>
    <row r="238" ht="12.75">
      <c r="Q238" s="2"/>
    </row>
    <row r="239" ht="12.75">
      <c r="Q239" s="2"/>
    </row>
    <row r="240" ht="12.75">
      <c r="Q240" s="2"/>
    </row>
    <row r="241" ht="12.75">
      <c r="Q241" s="2"/>
    </row>
    <row r="242" ht="12.75">
      <c r="Q242" s="2"/>
    </row>
    <row r="243" ht="12.75">
      <c r="Q243" s="2"/>
    </row>
    <row r="244" ht="12.75">
      <c r="Q244" s="2"/>
    </row>
    <row r="245" ht="12.75">
      <c r="Q245" s="2"/>
    </row>
    <row r="246" ht="12.75">
      <c r="Q246" s="2"/>
    </row>
    <row r="247" ht="12.75">
      <c r="Q247" s="2"/>
    </row>
    <row r="248" ht="12.75">
      <c r="Q248" s="2"/>
    </row>
    <row r="249" ht="12.75">
      <c r="Q249" s="2"/>
    </row>
    <row r="250" ht="12.75">
      <c r="Q250" s="2"/>
    </row>
    <row r="251" ht="12.75">
      <c r="Q251" s="2"/>
    </row>
    <row r="252" ht="12.75">
      <c r="Q252" s="2"/>
    </row>
    <row r="253" ht="12.75">
      <c r="Q253" s="2"/>
    </row>
    <row r="254" ht="12.75">
      <c r="Q254" s="2"/>
    </row>
    <row r="255" ht="12.75">
      <c r="Q255" s="2"/>
    </row>
    <row r="256" ht="12.75">
      <c r="Q256" s="2"/>
    </row>
    <row r="257" ht="12.75">
      <c r="Q257" s="2"/>
    </row>
    <row r="258" ht="12.75">
      <c r="Q258" s="2"/>
    </row>
    <row r="259" ht="12.75">
      <c r="Q259" s="2"/>
    </row>
    <row r="260" ht="12.75">
      <c r="Q260" s="2"/>
    </row>
    <row r="261" ht="12.75">
      <c r="Q261" s="2"/>
    </row>
    <row r="262" ht="12.75">
      <c r="Q262" s="2"/>
    </row>
    <row r="263" ht="12.75">
      <c r="Q263" s="2"/>
    </row>
    <row r="264" ht="12.75">
      <c r="Q264" s="2"/>
    </row>
    <row r="265" ht="12.75">
      <c r="Q265" s="2"/>
    </row>
    <row r="266" ht="12.75">
      <c r="Q266" s="2"/>
    </row>
    <row r="267" ht="12.75">
      <c r="Q267" s="2"/>
    </row>
    <row r="268" ht="12.75">
      <c r="Q268" s="2"/>
    </row>
    <row r="269" ht="12.75">
      <c r="Q269" s="2"/>
    </row>
    <row r="270" ht="12.75">
      <c r="Q270" s="2"/>
    </row>
    <row r="271" ht="12.75">
      <c r="Q271" s="2"/>
    </row>
    <row r="272" ht="12.75">
      <c r="Q272" s="2"/>
    </row>
    <row r="273" ht="12.75">
      <c r="Q273" s="2"/>
    </row>
    <row r="274" ht="12.75">
      <c r="Q274" s="2"/>
    </row>
    <row r="275" ht="12.75">
      <c r="Q275" s="2"/>
    </row>
    <row r="276" ht="12.75">
      <c r="Q276" s="2"/>
    </row>
    <row r="277" ht="12.75">
      <c r="Q277" s="2"/>
    </row>
    <row r="278" ht="12.75">
      <c r="Q278" s="2"/>
    </row>
    <row r="279" ht="12.75">
      <c r="Q279" s="2"/>
    </row>
    <row r="280" ht="12.75">
      <c r="Q280" s="2"/>
    </row>
    <row r="281" ht="12.75">
      <c r="Q281" s="2"/>
    </row>
    <row r="282" ht="12.75">
      <c r="Q282" s="2"/>
    </row>
    <row r="283" ht="12.75">
      <c r="Q283" s="2"/>
    </row>
    <row r="284" ht="12.75">
      <c r="Q284" s="2"/>
    </row>
    <row r="285" ht="12.75">
      <c r="Q285" s="2"/>
    </row>
    <row r="286" ht="12.75">
      <c r="Q286" s="2"/>
    </row>
    <row r="287" ht="12.75">
      <c r="Q287" s="2"/>
    </row>
    <row r="288" ht="12.75">
      <c r="Q288" s="2"/>
    </row>
    <row r="289" ht="12.75">
      <c r="Q289" s="2"/>
    </row>
    <row r="290" ht="12.75">
      <c r="Q290" s="2"/>
    </row>
    <row r="291" ht="12.75">
      <c r="Q291" s="2"/>
    </row>
    <row r="292" ht="12.75">
      <c r="Q292" s="2"/>
    </row>
    <row r="293" ht="12.75">
      <c r="Q293" s="2"/>
    </row>
    <row r="294" ht="12.75">
      <c r="Q294" s="2"/>
    </row>
    <row r="295" ht="12.75">
      <c r="Q295" s="2"/>
    </row>
    <row r="296" ht="12.75">
      <c r="Q296" s="2"/>
    </row>
    <row r="297" ht="12.75">
      <c r="Q297" s="2"/>
    </row>
    <row r="298" ht="12.75">
      <c r="Q298" s="2"/>
    </row>
    <row r="299" ht="12.75">
      <c r="Q299" s="2"/>
    </row>
    <row r="300" ht="12.75">
      <c r="Q300" s="2"/>
    </row>
    <row r="301" ht="12.75">
      <c r="Q301" s="2"/>
    </row>
    <row r="302" ht="12.75">
      <c r="Q302" s="2"/>
    </row>
    <row r="303" ht="12.75">
      <c r="Q303" s="2"/>
    </row>
    <row r="304" ht="12.75">
      <c r="Q304" s="2"/>
    </row>
    <row r="305" ht="12.75">
      <c r="Q305" s="2"/>
    </row>
    <row r="306" ht="12.75">
      <c r="Q306" s="2"/>
    </row>
    <row r="307" ht="12.75">
      <c r="Q307" s="2"/>
    </row>
    <row r="308" ht="12.75">
      <c r="Q308" s="2"/>
    </row>
    <row r="309" ht="12.75">
      <c r="Q309" s="2"/>
    </row>
    <row r="310" ht="12.75">
      <c r="Q310" s="2"/>
    </row>
    <row r="311" ht="12.75">
      <c r="Q311" s="2"/>
    </row>
    <row r="312" ht="12.75">
      <c r="Q312" s="2"/>
    </row>
    <row r="313" ht="12.75">
      <c r="Q313" s="2"/>
    </row>
    <row r="314" ht="12.75">
      <c r="Q314" s="2"/>
    </row>
    <row r="315" ht="12.75">
      <c r="Q315" s="2"/>
    </row>
    <row r="316" ht="12.75">
      <c r="Q316" s="2"/>
    </row>
    <row r="317" ht="12.75">
      <c r="Q317" s="2"/>
    </row>
    <row r="318" ht="12.75">
      <c r="Q318" s="2"/>
    </row>
    <row r="319" ht="12.75">
      <c r="Q319" s="2"/>
    </row>
    <row r="320" ht="12.75">
      <c r="Q320" s="2"/>
    </row>
    <row r="321" ht="12.75">
      <c r="Q321" s="2"/>
    </row>
    <row r="322" ht="12.75">
      <c r="Q322" s="2"/>
    </row>
    <row r="323" ht="12.75">
      <c r="Q323" s="2"/>
    </row>
    <row r="324" ht="12.75">
      <c r="Q324" s="2"/>
    </row>
    <row r="325" ht="12.75">
      <c r="Q325" s="2"/>
    </row>
    <row r="326" ht="12.75">
      <c r="Q326" s="2"/>
    </row>
    <row r="327" ht="12.75">
      <c r="Q327" s="2"/>
    </row>
    <row r="328" ht="12.75">
      <c r="Q328" s="2"/>
    </row>
    <row r="329" ht="12.75">
      <c r="Q329" s="2"/>
    </row>
    <row r="330" ht="12.75">
      <c r="Q330" s="2"/>
    </row>
  </sheetData>
  <printOptions horizontalCentered="1" verticalCentered="1"/>
  <pageMargins left="0" right="0" top="0.25" bottom="0" header="0.5" footer="0.5"/>
  <pageSetup fitToHeight="1" fitToWidth="1" horizontalDpi="600" verticalDpi="600" orientation="landscape" scale="8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F13" sqref="F13"/>
    </sheetView>
  </sheetViews>
  <sheetFormatPr defaultColWidth="9.140625" defaultRowHeight="11.25" customHeight="1"/>
  <cols>
    <col min="1" max="1" width="9.28125" style="0" customWidth="1"/>
    <col min="6" max="6" width="12.7109375" style="0" customWidth="1"/>
    <col min="9" max="9" width="13.57421875" style="0" customWidth="1"/>
    <col min="10" max="10" width="9.28125" style="0" customWidth="1"/>
    <col min="11" max="11" width="17.28125" style="0" customWidth="1"/>
  </cols>
  <sheetData>
    <row r="1" spans="1:12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>
      <c r="A4" s="4" t="s">
        <v>49</v>
      </c>
      <c r="B4" s="4"/>
      <c r="C4" s="5" t="s">
        <v>354</v>
      </c>
      <c r="D4" s="4"/>
      <c r="E4" s="4"/>
      <c r="F4" s="4"/>
      <c r="G4" s="4"/>
      <c r="H4" s="4"/>
      <c r="I4" s="4"/>
      <c r="J4" s="6" t="s">
        <v>50</v>
      </c>
      <c r="K4" s="7" t="s">
        <v>356</v>
      </c>
      <c r="L4" s="4"/>
    </row>
    <row r="5" spans="1:12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1.25" customHeight="1">
      <c r="A6" s="8" t="s">
        <v>11</v>
      </c>
      <c r="B6" s="9" t="s">
        <v>301</v>
      </c>
      <c r="C6" s="8" t="s">
        <v>12</v>
      </c>
      <c r="D6" s="8" t="s">
        <v>51</v>
      </c>
      <c r="E6" s="10"/>
      <c r="F6" s="11" t="str">
        <f>IF(K4=0," ","Tot Payroll")</f>
        <v>Tot Payroll</v>
      </c>
      <c r="G6" s="12" t="s">
        <v>52</v>
      </c>
      <c r="H6" s="13"/>
      <c r="I6" s="13"/>
      <c r="J6" s="13"/>
      <c r="K6" s="13"/>
      <c r="L6" s="14"/>
    </row>
    <row r="7" spans="1:12" ht="11.25" customHeight="1">
      <c r="A7" s="15" t="s">
        <v>14</v>
      </c>
      <c r="B7" s="16" t="s">
        <v>302</v>
      </c>
      <c r="C7" s="15" t="s">
        <v>53</v>
      </c>
      <c r="D7" s="15" t="s">
        <v>46</v>
      </c>
      <c r="E7" s="17"/>
      <c r="F7" s="15" t="s">
        <v>355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54</v>
      </c>
    </row>
    <row r="8" spans="1:12" ht="11.25" customHeight="1">
      <c r="A8" s="5">
        <v>1996</v>
      </c>
      <c r="B8" s="19" t="s">
        <v>55</v>
      </c>
      <c r="C8" s="19" t="s">
        <v>56</v>
      </c>
      <c r="D8" s="20" t="s">
        <v>304</v>
      </c>
      <c r="E8" s="21"/>
      <c r="F8" s="19" t="s">
        <v>310</v>
      </c>
      <c r="G8" s="19" t="s">
        <v>57</v>
      </c>
      <c r="H8" s="19" t="s">
        <v>58</v>
      </c>
      <c r="I8" s="19" t="s">
        <v>59</v>
      </c>
      <c r="J8" s="19" t="s">
        <v>60</v>
      </c>
      <c r="K8" s="19" t="s">
        <v>61</v>
      </c>
      <c r="L8" s="19" t="s">
        <v>316</v>
      </c>
    </row>
    <row r="9" spans="1:12" ht="11.25" customHeight="1">
      <c r="A9" s="5">
        <v>1997</v>
      </c>
      <c r="B9" s="19" t="s">
        <v>62</v>
      </c>
      <c r="C9" s="19" t="s">
        <v>63</v>
      </c>
      <c r="D9" s="20" t="s">
        <v>305</v>
      </c>
      <c r="E9" s="21"/>
      <c r="F9" s="19" t="s">
        <v>311</v>
      </c>
      <c r="G9" s="19" t="s">
        <v>64</v>
      </c>
      <c r="H9" s="19" t="s">
        <v>65</v>
      </c>
      <c r="I9" s="19" t="s">
        <v>66</v>
      </c>
      <c r="J9" s="19" t="s">
        <v>67</v>
      </c>
      <c r="K9" s="19" t="s">
        <v>68</v>
      </c>
      <c r="L9" s="19" t="s">
        <v>317</v>
      </c>
    </row>
    <row r="10" spans="1:12" ht="11.25" customHeight="1">
      <c r="A10" s="5">
        <v>1998</v>
      </c>
      <c r="B10" s="19" t="s">
        <v>69</v>
      </c>
      <c r="C10" s="19" t="s">
        <v>70</v>
      </c>
      <c r="D10" s="20" t="s">
        <v>306</v>
      </c>
      <c r="E10" s="21"/>
      <c r="F10" s="19" t="s">
        <v>312</v>
      </c>
      <c r="G10" s="19" t="s">
        <v>71</v>
      </c>
      <c r="H10" s="19" t="s">
        <v>72</v>
      </c>
      <c r="I10" s="19" t="s">
        <v>73</v>
      </c>
      <c r="J10" s="19" t="s">
        <v>74</v>
      </c>
      <c r="K10" s="19" t="s">
        <v>75</v>
      </c>
      <c r="L10" s="19" t="s">
        <v>318</v>
      </c>
    </row>
    <row r="11" spans="1:12" ht="11.25" customHeight="1">
      <c r="A11" s="5">
        <v>1999</v>
      </c>
      <c r="B11" s="19" t="s">
        <v>76</v>
      </c>
      <c r="C11" s="19" t="s">
        <v>77</v>
      </c>
      <c r="D11" s="20" t="s">
        <v>307</v>
      </c>
      <c r="E11" s="21"/>
      <c r="F11" s="19" t="s">
        <v>313</v>
      </c>
      <c r="G11" s="19" t="s">
        <v>78</v>
      </c>
      <c r="H11" s="19" t="s">
        <v>79</v>
      </c>
      <c r="I11" s="19" t="s">
        <v>80</v>
      </c>
      <c r="J11" s="19" t="s">
        <v>81</v>
      </c>
      <c r="K11" s="19" t="s">
        <v>82</v>
      </c>
      <c r="L11" s="19" t="s">
        <v>319</v>
      </c>
    </row>
    <row r="12" spans="1:12" ht="11.25" customHeight="1">
      <c r="A12" s="5">
        <v>2000</v>
      </c>
      <c r="B12" s="19" t="s">
        <v>83</v>
      </c>
      <c r="C12" s="19" t="s">
        <v>84</v>
      </c>
      <c r="D12" s="20" t="s">
        <v>308</v>
      </c>
      <c r="E12" s="21"/>
      <c r="F12" s="19" t="s">
        <v>314</v>
      </c>
      <c r="G12" s="19" t="s">
        <v>85</v>
      </c>
      <c r="H12" s="19" t="s">
        <v>86</v>
      </c>
      <c r="I12" s="19" t="s">
        <v>87</v>
      </c>
      <c r="J12" s="19" t="s">
        <v>88</v>
      </c>
      <c r="K12" s="19" t="s">
        <v>89</v>
      </c>
      <c r="L12" s="19" t="s">
        <v>320</v>
      </c>
    </row>
    <row r="13" spans="1:12" ht="11.25" customHeight="1">
      <c r="A13" s="22" t="s">
        <v>54</v>
      </c>
      <c r="B13" s="23" t="s">
        <v>90</v>
      </c>
      <c r="C13" s="23" t="s">
        <v>91</v>
      </c>
      <c r="D13" s="24" t="s">
        <v>309</v>
      </c>
      <c r="E13" s="22"/>
      <c r="F13" s="23" t="s">
        <v>315</v>
      </c>
      <c r="G13" s="23" t="s">
        <v>92</v>
      </c>
      <c r="H13" s="23" t="s">
        <v>93</v>
      </c>
      <c r="I13" s="23" t="s">
        <v>94</v>
      </c>
      <c r="J13" s="23" t="s">
        <v>95</v>
      </c>
      <c r="K13" s="23" t="s">
        <v>96</v>
      </c>
      <c r="L13" s="23" t="s">
        <v>321</v>
      </c>
    </row>
    <row r="14" spans="1:12" ht="11.25" customHeight="1">
      <c r="A14" s="25" t="s">
        <v>97</v>
      </c>
      <c r="B14" s="26"/>
      <c r="C14" s="27" t="s">
        <v>303</v>
      </c>
      <c r="D14" s="26"/>
      <c r="E14" s="25"/>
      <c r="F14" s="28"/>
      <c r="G14" s="27" t="s">
        <v>98</v>
      </c>
      <c r="H14" s="27" t="s">
        <v>99</v>
      </c>
      <c r="I14" s="27" t="s">
        <v>100</v>
      </c>
      <c r="J14" s="27" t="s">
        <v>101</v>
      </c>
      <c r="K14" s="27" t="s">
        <v>102</v>
      </c>
      <c r="L14" s="27" t="s">
        <v>322</v>
      </c>
    </row>
    <row r="15" spans="1:12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25" customHeight="1">
      <c r="A16" s="12"/>
      <c r="B16" s="13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1.25" customHeight="1">
      <c r="A17" s="8" t="s">
        <v>11</v>
      </c>
      <c r="B17" s="12" t="s">
        <v>23</v>
      </c>
      <c r="C17" s="13"/>
      <c r="D17" s="13"/>
      <c r="E17" s="13"/>
      <c r="F17" s="14"/>
      <c r="G17" s="12" t="s">
        <v>24</v>
      </c>
      <c r="H17" s="13"/>
      <c r="I17" s="13"/>
      <c r="J17" s="13"/>
      <c r="K17" s="13"/>
      <c r="L17" s="14"/>
    </row>
    <row r="18" spans="1:12" ht="11.25" customHeight="1">
      <c r="A18" s="15" t="s">
        <v>14</v>
      </c>
      <c r="B18" s="18" t="s">
        <v>16</v>
      </c>
      <c r="C18" s="18" t="s">
        <v>17</v>
      </c>
      <c r="D18" s="18" t="s">
        <v>18</v>
      </c>
      <c r="E18" s="18" t="s">
        <v>19</v>
      </c>
      <c r="F18" s="18" t="s">
        <v>20</v>
      </c>
      <c r="G18" s="18" t="s">
        <v>16</v>
      </c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104</v>
      </c>
    </row>
    <row r="19" spans="1:12" ht="11.25" customHeight="1">
      <c r="A19" s="5">
        <v>1996</v>
      </c>
      <c r="B19" s="19" t="s">
        <v>105</v>
      </c>
      <c r="C19" s="19" t="s">
        <v>106</v>
      </c>
      <c r="D19" s="19" t="s">
        <v>107</v>
      </c>
      <c r="E19" s="19" t="s">
        <v>108</v>
      </c>
      <c r="F19" s="19" t="s">
        <v>109</v>
      </c>
      <c r="G19" s="19" t="s">
        <v>110</v>
      </c>
      <c r="H19" s="19" t="s">
        <v>111</v>
      </c>
      <c r="I19" s="19" t="s">
        <v>112</v>
      </c>
      <c r="J19" s="19" t="s">
        <v>113</v>
      </c>
      <c r="K19" s="19" t="s">
        <v>114</v>
      </c>
      <c r="L19" s="19" t="s">
        <v>323</v>
      </c>
    </row>
    <row r="20" spans="1:12" ht="11.25" customHeight="1">
      <c r="A20" s="5">
        <v>1997</v>
      </c>
      <c r="B20" s="19" t="s">
        <v>115</v>
      </c>
      <c r="C20" s="19" t="s">
        <v>116</v>
      </c>
      <c r="D20" s="19" t="s">
        <v>117</v>
      </c>
      <c r="E20" s="19" t="s">
        <v>118</v>
      </c>
      <c r="F20" s="19" t="s">
        <v>119</v>
      </c>
      <c r="G20" s="19" t="s">
        <v>120</v>
      </c>
      <c r="H20" s="19" t="s">
        <v>121</v>
      </c>
      <c r="I20" s="19" t="s">
        <v>122</v>
      </c>
      <c r="J20" s="19" t="s">
        <v>123</v>
      </c>
      <c r="K20" s="19" t="s">
        <v>124</v>
      </c>
      <c r="L20" s="19" t="s">
        <v>324</v>
      </c>
    </row>
    <row r="21" spans="1:12" ht="11.25" customHeight="1">
      <c r="A21" s="5">
        <v>1998</v>
      </c>
      <c r="B21" s="19" t="s">
        <v>125</v>
      </c>
      <c r="C21" s="19" t="s">
        <v>126</v>
      </c>
      <c r="D21" s="19" t="s">
        <v>127</v>
      </c>
      <c r="E21" s="19" t="s">
        <v>128</v>
      </c>
      <c r="F21" s="19" t="s">
        <v>129</v>
      </c>
      <c r="G21" s="19" t="s">
        <v>130</v>
      </c>
      <c r="H21" s="19" t="s">
        <v>131</v>
      </c>
      <c r="I21" s="19" t="s">
        <v>132</v>
      </c>
      <c r="J21" s="19" t="s">
        <v>133</v>
      </c>
      <c r="K21" s="19" t="s">
        <v>134</v>
      </c>
      <c r="L21" s="19" t="s">
        <v>325</v>
      </c>
    </row>
    <row r="22" spans="1:12" ht="11.25" customHeight="1">
      <c r="A22" s="5">
        <v>1999</v>
      </c>
      <c r="B22" s="19" t="s">
        <v>135</v>
      </c>
      <c r="C22" s="19" t="s">
        <v>136</v>
      </c>
      <c r="D22" s="19" t="s">
        <v>137</v>
      </c>
      <c r="E22" s="19" t="s">
        <v>138</v>
      </c>
      <c r="F22" s="19" t="s">
        <v>139</v>
      </c>
      <c r="G22" s="19" t="s">
        <v>140</v>
      </c>
      <c r="H22" s="19" t="s">
        <v>141</v>
      </c>
      <c r="I22" s="19" t="s">
        <v>142</v>
      </c>
      <c r="J22" s="19" t="s">
        <v>143</v>
      </c>
      <c r="K22" s="19" t="s">
        <v>144</v>
      </c>
      <c r="L22" s="19" t="s">
        <v>326</v>
      </c>
    </row>
    <row r="23" spans="1:12" ht="11.25" customHeight="1">
      <c r="A23" s="5">
        <v>2000</v>
      </c>
      <c r="B23" s="19" t="s">
        <v>145</v>
      </c>
      <c r="C23" s="19" t="s">
        <v>146</v>
      </c>
      <c r="D23" s="19" t="s">
        <v>147</v>
      </c>
      <c r="E23" s="19" t="s">
        <v>148</v>
      </c>
      <c r="F23" s="19" t="s">
        <v>149</v>
      </c>
      <c r="G23" s="19" t="s">
        <v>150</v>
      </c>
      <c r="H23" s="19" t="s">
        <v>151</v>
      </c>
      <c r="I23" s="19" t="s">
        <v>152</v>
      </c>
      <c r="J23" s="19" t="s">
        <v>153</v>
      </c>
      <c r="K23" s="19" t="s">
        <v>154</v>
      </c>
      <c r="L23" s="19" t="s">
        <v>327</v>
      </c>
    </row>
    <row r="24" spans="1:12" ht="11.25" customHeight="1">
      <c r="A24" s="22" t="s">
        <v>54</v>
      </c>
      <c r="B24" s="23" t="s">
        <v>155</v>
      </c>
      <c r="C24" s="23" t="s">
        <v>156</v>
      </c>
      <c r="D24" s="23" t="s">
        <v>157</v>
      </c>
      <c r="E24" s="23" t="s">
        <v>158</v>
      </c>
      <c r="F24" s="23" t="s">
        <v>159</v>
      </c>
      <c r="G24" s="23" t="s">
        <v>160</v>
      </c>
      <c r="H24" s="23" t="s">
        <v>161</v>
      </c>
      <c r="I24" s="23" t="s">
        <v>162</v>
      </c>
      <c r="J24" s="23" t="s">
        <v>163</v>
      </c>
      <c r="K24" s="23" t="s">
        <v>164</v>
      </c>
      <c r="L24" s="23" t="s">
        <v>328</v>
      </c>
    </row>
    <row r="25" spans="1:12" ht="11.25" customHeight="1">
      <c r="A25" s="25" t="s">
        <v>97</v>
      </c>
      <c r="B25" s="27" t="s">
        <v>165</v>
      </c>
      <c r="C25" s="27" t="s">
        <v>166</v>
      </c>
      <c r="D25" s="27" t="s">
        <v>167</v>
      </c>
      <c r="E25" s="27" t="s">
        <v>168</v>
      </c>
      <c r="F25" s="27" t="s">
        <v>169</v>
      </c>
      <c r="G25" s="27" t="s">
        <v>170</v>
      </c>
      <c r="H25" s="27" t="s">
        <v>171</v>
      </c>
      <c r="I25" s="27" t="s">
        <v>172</v>
      </c>
      <c r="J25" s="27" t="s">
        <v>173</v>
      </c>
      <c r="K25" s="27" t="s">
        <v>174</v>
      </c>
      <c r="L25" s="27" t="s">
        <v>329</v>
      </c>
    </row>
    <row r="26" spans="1:12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 customHeight="1">
      <c r="A27" s="12"/>
      <c r="B27" s="13" t="s">
        <v>175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1.25" customHeight="1">
      <c r="A28" s="8" t="s">
        <v>11</v>
      </c>
      <c r="B28" s="12" t="s">
        <v>23</v>
      </c>
      <c r="C28" s="13"/>
      <c r="D28" s="13"/>
      <c r="E28" s="13"/>
      <c r="F28" s="14"/>
      <c r="G28" s="12" t="s">
        <v>24</v>
      </c>
      <c r="H28" s="13"/>
      <c r="I28" s="13"/>
      <c r="J28" s="13"/>
      <c r="K28" s="13"/>
      <c r="L28" s="14"/>
    </row>
    <row r="29" spans="1:12" ht="11.25" customHeight="1">
      <c r="A29" s="15" t="s">
        <v>14</v>
      </c>
      <c r="B29" s="18" t="s">
        <v>16</v>
      </c>
      <c r="C29" s="18" t="s">
        <v>17</v>
      </c>
      <c r="D29" s="18" t="s">
        <v>18</v>
      </c>
      <c r="E29" s="18" t="s">
        <v>19</v>
      </c>
      <c r="F29" s="18" t="s">
        <v>20</v>
      </c>
      <c r="G29" s="18" t="s">
        <v>16</v>
      </c>
      <c r="H29" s="18" t="s">
        <v>17</v>
      </c>
      <c r="I29" s="18" t="s">
        <v>18</v>
      </c>
      <c r="J29" s="18" t="s">
        <v>19</v>
      </c>
      <c r="K29" s="18" t="s">
        <v>20</v>
      </c>
      <c r="L29" s="18" t="s">
        <v>104</v>
      </c>
    </row>
    <row r="30" spans="1:12" ht="11.25" customHeight="1">
      <c r="A30" s="5">
        <v>1996</v>
      </c>
      <c r="B30" s="19" t="s">
        <v>176</v>
      </c>
      <c r="C30" s="19" t="s">
        <v>177</v>
      </c>
      <c r="D30" s="19" t="s">
        <v>178</v>
      </c>
      <c r="E30" s="19" t="s">
        <v>179</v>
      </c>
      <c r="F30" s="19" t="s">
        <v>180</v>
      </c>
      <c r="G30" s="19" t="s">
        <v>181</v>
      </c>
      <c r="H30" s="19" t="s">
        <v>182</v>
      </c>
      <c r="I30" s="19" t="s">
        <v>183</v>
      </c>
      <c r="J30" s="19" t="s">
        <v>184</v>
      </c>
      <c r="K30" s="19" t="s">
        <v>185</v>
      </c>
      <c r="L30" s="19" t="s">
        <v>330</v>
      </c>
    </row>
    <row r="31" spans="1:12" ht="11.25" customHeight="1">
      <c r="A31" s="5">
        <v>1997</v>
      </c>
      <c r="B31" s="19" t="s">
        <v>186</v>
      </c>
      <c r="C31" s="19" t="s">
        <v>187</v>
      </c>
      <c r="D31" s="19" t="s">
        <v>188</v>
      </c>
      <c r="E31" s="19" t="s">
        <v>189</v>
      </c>
      <c r="F31" s="19" t="s">
        <v>190</v>
      </c>
      <c r="G31" s="19" t="s">
        <v>191</v>
      </c>
      <c r="H31" s="19" t="s">
        <v>192</v>
      </c>
      <c r="I31" s="19" t="s">
        <v>193</v>
      </c>
      <c r="J31" s="19" t="s">
        <v>194</v>
      </c>
      <c r="K31" s="19" t="s">
        <v>195</v>
      </c>
      <c r="L31" s="19" t="s">
        <v>331</v>
      </c>
    </row>
    <row r="32" spans="1:12" ht="11.25" customHeight="1">
      <c r="A32" s="5">
        <v>1998</v>
      </c>
      <c r="B32" s="19" t="s">
        <v>196</v>
      </c>
      <c r="C32" s="19" t="s">
        <v>197</v>
      </c>
      <c r="D32" s="19" t="s">
        <v>198</v>
      </c>
      <c r="E32" s="19" t="s">
        <v>199</v>
      </c>
      <c r="F32" s="19" t="s">
        <v>200</v>
      </c>
      <c r="G32" s="19" t="s">
        <v>201</v>
      </c>
      <c r="H32" s="19" t="s">
        <v>202</v>
      </c>
      <c r="I32" s="19" t="s">
        <v>203</v>
      </c>
      <c r="J32" s="19" t="s">
        <v>204</v>
      </c>
      <c r="K32" s="19" t="s">
        <v>205</v>
      </c>
      <c r="L32" s="19" t="s">
        <v>332</v>
      </c>
    </row>
    <row r="33" spans="1:12" ht="11.25" customHeight="1">
      <c r="A33" s="5">
        <v>1999</v>
      </c>
      <c r="B33" s="19" t="s">
        <v>206</v>
      </c>
      <c r="C33" s="19" t="s">
        <v>207</v>
      </c>
      <c r="D33" s="19" t="s">
        <v>208</v>
      </c>
      <c r="E33" s="19" t="s">
        <v>209</v>
      </c>
      <c r="F33" s="19" t="s">
        <v>210</v>
      </c>
      <c r="G33" s="19" t="s">
        <v>211</v>
      </c>
      <c r="H33" s="19" t="s">
        <v>212</v>
      </c>
      <c r="I33" s="19" t="s">
        <v>213</v>
      </c>
      <c r="J33" s="19" t="s">
        <v>214</v>
      </c>
      <c r="K33" s="19" t="s">
        <v>215</v>
      </c>
      <c r="L33" s="19" t="s">
        <v>333</v>
      </c>
    </row>
    <row r="34" spans="1:12" ht="11.25" customHeight="1">
      <c r="A34" s="5">
        <v>2000</v>
      </c>
      <c r="B34" s="19" t="s">
        <v>216</v>
      </c>
      <c r="C34" s="19" t="s">
        <v>217</v>
      </c>
      <c r="D34" s="19" t="s">
        <v>218</v>
      </c>
      <c r="E34" s="19" t="s">
        <v>219</v>
      </c>
      <c r="F34" s="19" t="s">
        <v>220</v>
      </c>
      <c r="G34" s="19" t="s">
        <v>221</v>
      </c>
      <c r="H34" s="19" t="s">
        <v>222</v>
      </c>
      <c r="I34" s="19" t="s">
        <v>223</v>
      </c>
      <c r="J34" s="19" t="s">
        <v>224</v>
      </c>
      <c r="K34" s="19" t="s">
        <v>225</v>
      </c>
      <c r="L34" s="19" t="s">
        <v>334</v>
      </c>
    </row>
    <row r="35" spans="1:12" ht="11.25" customHeight="1">
      <c r="A35" s="22" t="s">
        <v>54</v>
      </c>
      <c r="B35" s="23" t="s">
        <v>226</v>
      </c>
      <c r="C35" s="23" t="s">
        <v>227</v>
      </c>
      <c r="D35" s="23" t="s">
        <v>228</v>
      </c>
      <c r="E35" s="23" t="s">
        <v>229</v>
      </c>
      <c r="F35" s="23" t="s">
        <v>230</v>
      </c>
      <c r="G35" s="23" t="s">
        <v>231</v>
      </c>
      <c r="H35" s="23" t="s">
        <v>232</v>
      </c>
      <c r="I35" s="23" t="s">
        <v>233</v>
      </c>
      <c r="J35" s="23" t="s">
        <v>234</v>
      </c>
      <c r="K35" s="23" t="s">
        <v>235</v>
      </c>
      <c r="L35" s="23" t="s">
        <v>335</v>
      </c>
    </row>
    <row r="36" spans="1:12" ht="11.25" customHeight="1">
      <c r="A36" s="25" t="s">
        <v>97</v>
      </c>
      <c r="B36" s="27" t="s">
        <v>236</v>
      </c>
      <c r="C36" s="27" t="s">
        <v>237</v>
      </c>
      <c r="D36" s="27" t="s">
        <v>238</v>
      </c>
      <c r="E36" s="27" t="s">
        <v>239</v>
      </c>
      <c r="F36" s="27" t="s">
        <v>240</v>
      </c>
      <c r="G36" s="27" t="s">
        <v>241</v>
      </c>
      <c r="H36" s="27" t="s">
        <v>242</v>
      </c>
      <c r="I36" s="27" t="s">
        <v>243</v>
      </c>
      <c r="J36" s="27" t="s">
        <v>244</v>
      </c>
      <c r="K36" s="27" t="s">
        <v>245</v>
      </c>
      <c r="L36" s="27" t="s">
        <v>336</v>
      </c>
    </row>
    <row r="37" spans="1:12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1.25" customHeight="1">
      <c r="A38" s="4"/>
      <c r="B38" s="4"/>
      <c r="C38" s="4"/>
      <c r="D38" s="4"/>
      <c r="E38" s="4"/>
      <c r="F38" s="18" t="s">
        <v>246</v>
      </c>
      <c r="G38" s="29" t="s">
        <v>247</v>
      </c>
      <c r="H38" s="18" t="s">
        <v>248</v>
      </c>
      <c r="I38" s="18" t="s">
        <v>54</v>
      </c>
      <c r="J38" s="4"/>
      <c r="K38" s="4"/>
      <c r="L38" s="4"/>
    </row>
    <row r="39" spans="1:12" ht="11.25" customHeight="1">
      <c r="A39" s="4"/>
      <c r="B39" s="4" t="s">
        <v>249</v>
      </c>
      <c r="C39" s="4"/>
      <c r="D39" s="4"/>
      <c r="E39" s="4"/>
      <c r="F39" s="19" t="s">
        <v>250</v>
      </c>
      <c r="G39" s="19" t="s">
        <v>251</v>
      </c>
      <c r="H39" s="19" t="s">
        <v>337</v>
      </c>
      <c r="I39" s="30"/>
      <c r="J39" s="4"/>
      <c r="K39" s="4"/>
      <c r="L39" s="4"/>
    </row>
    <row r="40" spans="1:12" ht="11.25" customHeight="1">
      <c r="A40" s="4"/>
      <c r="B40" s="31" t="s">
        <v>252</v>
      </c>
      <c r="C40" s="4"/>
      <c r="D40" s="4"/>
      <c r="E40" s="4"/>
      <c r="F40" s="19" t="s">
        <v>253</v>
      </c>
      <c r="G40" s="19" t="s">
        <v>254</v>
      </c>
      <c r="H40" s="19" t="s">
        <v>338</v>
      </c>
      <c r="I40" s="30"/>
      <c r="J40" s="4"/>
      <c r="K40" s="4"/>
      <c r="L40" s="4"/>
    </row>
    <row r="41" spans="1:12" ht="11.25" customHeight="1">
      <c r="A41" s="4"/>
      <c r="B41" s="4" t="s">
        <v>255</v>
      </c>
      <c r="C41" s="4"/>
      <c r="D41" s="4"/>
      <c r="E41" s="4"/>
      <c r="F41" s="19" t="s">
        <v>256</v>
      </c>
      <c r="G41" s="19" t="s">
        <v>257</v>
      </c>
      <c r="H41" s="19" t="s">
        <v>339</v>
      </c>
      <c r="I41" s="30"/>
      <c r="J41" s="4"/>
      <c r="K41" s="4"/>
      <c r="L41" s="4"/>
    </row>
    <row r="42" spans="1:12" ht="11.25" customHeight="1">
      <c r="A42" s="4"/>
      <c r="B42" s="4" t="s">
        <v>258</v>
      </c>
      <c r="C42" s="4"/>
      <c r="D42" s="4"/>
      <c r="E42" s="4"/>
      <c r="F42" s="19" t="s">
        <v>259</v>
      </c>
      <c r="G42" s="19" t="s">
        <v>260</v>
      </c>
      <c r="H42" s="19" t="s">
        <v>340</v>
      </c>
      <c r="I42" s="30"/>
      <c r="J42" s="4"/>
      <c r="K42" s="4"/>
      <c r="L42" s="4"/>
    </row>
    <row r="43" spans="1:12" ht="11.25" customHeight="1">
      <c r="A43" s="4"/>
      <c r="B43" s="4" t="s">
        <v>261</v>
      </c>
      <c r="C43" s="4"/>
      <c r="D43" s="4"/>
      <c r="E43" s="4"/>
      <c r="F43" s="19" t="s">
        <v>262</v>
      </c>
      <c r="G43" s="19" t="s">
        <v>263</v>
      </c>
      <c r="H43" s="19" t="s">
        <v>341</v>
      </c>
      <c r="I43" s="30"/>
      <c r="J43" s="4"/>
      <c r="K43" s="4"/>
      <c r="L43" s="4"/>
    </row>
    <row r="44" spans="1:12" ht="11.25" customHeight="1">
      <c r="A44" s="4"/>
      <c r="B44" s="4" t="s">
        <v>264</v>
      </c>
      <c r="C44" s="4"/>
      <c r="D44" s="4"/>
      <c r="E44" s="4"/>
      <c r="F44" s="32" t="s">
        <v>265</v>
      </c>
      <c r="G44" s="32" t="s">
        <v>266</v>
      </c>
      <c r="H44" s="32" t="s">
        <v>342</v>
      </c>
      <c r="I44" s="30"/>
      <c r="J44" s="4"/>
      <c r="K44" s="4"/>
      <c r="L44" s="4"/>
    </row>
    <row r="45" spans="1:12" ht="11.25" customHeight="1">
      <c r="A45" s="4"/>
      <c r="B45" s="4" t="s">
        <v>267</v>
      </c>
      <c r="C45" s="4"/>
      <c r="D45" s="4"/>
      <c r="E45" s="4"/>
      <c r="F45" s="33"/>
      <c r="G45" s="33"/>
      <c r="H45" s="33"/>
      <c r="I45" s="33"/>
      <c r="J45" s="4"/>
      <c r="K45" s="4"/>
      <c r="L45" s="4"/>
    </row>
    <row r="46" spans="1:12" ht="11.25" customHeight="1">
      <c r="A46" s="4"/>
      <c r="B46" s="4"/>
      <c r="C46" s="4" t="s">
        <v>268</v>
      </c>
      <c r="D46" s="4"/>
      <c r="E46" s="4"/>
      <c r="F46" s="20" t="s">
        <v>269</v>
      </c>
      <c r="G46" s="20" t="s">
        <v>270</v>
      </c>
      <c r="H46" s="20" t="s">
        <v>271</v>
      </c>
      <c r="I46" s="20" t="s">
        <v>343</v>
      </c>
      <c r="J46" s="4"/>
      <c r="K46" s="4"/>
      <c r="L46" s="4"/>
    </row>
    <row r="47" spans="1:12" ht="11.25" customHeight="1">
      <c r="A47" s="4"/>
      <c r="B47" s="4"/>
      <c r="C47" s="31" t="s">
        <v>272</v>
      </c>
      <c r="D47" s="4"/>
      <c r="E47" s="4"/>
      <c r="F47" s="20" t="s">
        <v>273</v>
      </c>
      <c r="G47" s="20" t="s">
        <v>274</v>
      </c>
      <c r="H47" s="20" t="s">
        <v>275</v>
      </c>
      <c r="I47" s="20" t="s">
        <v>344</v>
      </c>
      <c r="J47" s="4"/>
      <c r="K47" s="4"/>
      <c r="L47" s="4"/>
    </row>
    <row r="48" spans="1:12" ht="11.25" customHeight="1">
      <c r="A48" s="4"/>
      <c r="B48" s="4"/>
      <c r="C48" s="4" t="s">
        <v>276</v>
      </c>
      <c r="D48" s="4"/>
      <c r="E48" s="4"/>
      <c r="F48" s="20" t="s">
        <v>277</v>
      </c>
      <c r="G48" s="20" t="s">
        <v>278</v>
      </c>
      <c r="H48" s="20" t="s">
        <v>279</v>
      </c>
      <c r="I48" s="20" t="s">
        <v>345</v>
      </c>
      <c r="J48" s="4"/>
      <c r="K48" s="4"/>
      <c r="L48" s="4"/>
    </row>
    <row r="49" spans="1:12" ht="11.25" customHeight="1">
      <c r="A49" s="4"/>
      <c r="B49" s="4"/>
      <c r="C49" s="4" t="s">
        <v>280</v>
      </c>
      <c r="D49" s="4"/>
      <c r="E49" s="4"/>
      <c r="F49" s="20" t="s">
        <v>281</v>
      </c>
      <c r="G49" s="20" t="s">
        <v>282</v>
      </c>
      <c r="H49" s="20" t="s">
        <v>283</v>
      </c>
      <c r="I49" s="20" t="s">
        <v>346</v>
      </c>
      <c r="J49" s="4"/>
      <c r="K49" s="4"/>
      <c r="L49" s="4"/>
    </row>
    <row r="50" spans="1:12" ht="11.25" customHeight="1">
      <c r="A50" s="4"/>
      <c r="B50" s="4"/>
      <c r="C50" s="4" t="s">
        <v>284</v>
      </c>
      <c r="D50" s="4"/>
      <c r="E50" s="4"/>
      <c r="F50" s="20" t="s">
        <v>285</v>
      </c>
      <c r="G50" s="20" t="s">
        <v>286</v>
      </c>
      <c r="H50" s="20" t="s">
        <v>287</v>
      </c>
      <c r="I50" s="20" t="s">
        <v>347</v>
      </c>
      <c r="J50" s="4"/>
      <c r="K50" s="4"/>
      <c r="L50" s="4"/>
    </row>
    <row r="51" spans="1:12" ht="11.25" customHeight="1">
      <c r="A51" s="4"/>
      <c r="B51" s="4"/>
      <c r="C51" s="4" t="s">
        <v>288</v>
      </c>
      <c r="D51" s="4"/>
      <c r="E51" s="4"/>
      <c r="F51" s="20" t="s">
        <v>289</v>
      </c>
      <c r="G51" s="20" t="s">
        <v>290</v>
      </c>
      <c r="H51" s="20" t="s">
        <v>291</v>
      </c>
      <c r="I51" s="20" t="s">
        <v>348</v>
      </c>
      <c r="J51" s="4"/>
      <c r="K51" s="4"/>
      <c r="L51" s="4"/>
    </row>
    <row r="52" spans="1:12" ht="11.25" customHeight="1">
      <c r="A52" s="4"/>
      <c r="B52" s="4"/>
      <c r="C52" s="4"/>
      <c r="D52" s="4"/>
      <c r="E52" s="34"/>
      <c r="F52" s="34"/>
      <c r="G52" s="34"/>
      <c r="H52" s="4"/>
      <c r="I52" s="4"/>
      <c r="J52" s="4"/>
      <c r="K52" s="4"/>
      <c r="L52" s="4"/>
    </row>
    <row r="53" spans="1:12" ht="11.25" customHeight="1">
      <c r="A53" s="4"/>
      <c r="B53" s="35" t="s">
        <v>292</v>
      </c>
      <c r="C53" s="35" t="s">
        <v>293</v>
      </c>
      <c r="D53" s="35" t="s">
        <v>294</v>
      </c>
      <c r="E53" s="35" t="s">
        <v>296</v>
      </c>
      <c r="F53" s="4"/>
      <c r="G53" s="4"/>
      <c r="H53" s="36" t="s">
        <v>295</v>
      </c>
      <c r="I53" s="37" t="s">
        <v>297</v>
      </c>
      <c r="J53" s="20" t="s">
        <v>350</v>
      </c>
      <c r="K53" s="38" t="s">
        <v>351</v>
      </c>
      <c r="L53" s="39"/>
    </row>
    <row r="54" spans="1:12" ht="11.25" customHeight="1">
      <c r="A54" s="4"/>
      <c r="B54" s="5" t="s">
        <v>298</v>
      </c>
      <c r="C54" s="5" t="s">
        <v>299</v>
      </c>
      <c r="D54" s="5" t="s">
        <v>300</v>
      </c>
      <c r="E54" s="5" t="s">
        <v>349</v>
      </c>
      <c r="F54" s="40"/>
      <c r="G54" s="4"/>
      <c r="H54" s="4"/>
      <c r="J54" s="4"/>
      <c r="L54" s="4"/>
    </row>
  </sheetData>
  <printOptions horizontalCentered="1"/>
  <pageMargins left="0" right="0" top="0.25" bottom="0.25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pcrb user</dc:creator>
  <cp:keywords/>
  <dc:description/>
  <cp:lastModifiedBy>pcrb user</cp:lastModifiedBy>
  <cp:lastPrinted>2004-08-30T17:47:55Z</cp:lastPrinted>
  <dcterms:created xsi:type="dcterms:W3CDTF">2002-08-07T16:56:23Z</dcterms:created>
  <dcterms:modified xsi:type="dcterms:W3CDTF">2004-08-30T18:29:02Z</dcterms:modified>
  <cp:category/>
  <cp:version/>
  <cp:contentType/>
  <cp:contentStatus/>
</cp:coreProperties>
</file>